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kasprzak\Documents\DOKUMENTY M. KASPRZAK\EDYTOR AKTÓW PRAWNYCH\wnioski o publikację 2022\IE.0711.1.2022\"/>
    </mc:Choice>
  </mc:AlternateContent>
  <bookViews>
    <workbookView xWindow="0" yWindow="0" windowWidth="28800" windowHeight="12435" activeTab="8"/>
  </bookViews>
  <sheets>
    <sheet name="T1  " sheetId="12" r:id="rId1"/>
    <sheet name="T2" sheetId="31" r:id="rId2"/>
    <sheet name="T2a" sheetId="4" r:id="rId3"/>
    <sheet name="T3" sheetId="33" r:id="rId4"/>
    <sheet name="T4" sheetId="29" r:id="rId5"/>
    <sheet name="T5" sheetId="7" r:id="rId6"/>
    <sheet name="T6" sheetId="8" r:id="rId7"/>
    <sheet name="T7" sheetId="15" r:id="rId8"/>
    <sheet name="T8" sheetId="32" r:id="rId9"/>
    <sheet name="Zał.1" sheetId="10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2" l="1"/>
  <c r="E33" i="12"/>
  <c r="F8" i="4" l="1"/>
  <c r="F16" i="31" l="1"/>
  <c r="F15" i="31"/>
  <c r="E16" i="31"/>
  <c r="E15" i="31"/>
  <c r="O13" i="31"/>
  <c r="H13" i="31"/>
  <c r="F18" i="31" l="1"/>
  <c r="F24" i="4" l="1"/>
  <c r="F11" i="4"/>
  <c r="G131" i="33" l="1"/>
  <c r="G130" i="33"/>
  <c r="O17" i="31" l="1"/>
  <c r="O98" i="31"/>
  <c r="N98" i="31"/>
  <c r="N100" i="31"/>
  <c r="O83" i="31"/>
  <c r="N93" i="31"/>
  <c r="N83" i="31" s="1"/>
  <c r="N18" i="31"/>
  <c r="N16" i="31"/>
  <c r="F30" i="4" l="1"/>
  <c r="F21" i="4"/>
  <c r="F18" i="4"/>
  <c r="G129" i="33" l="1"/>
  <c r="G128" i="33"/>
  <c r="G127" i="33"/>
  <c r="G126" i="33" s="1"/>
  <c r="G105" i="33" l="1"/>
  <c r="G98" i="33"/>
  <c r="G87" i="33"/>
  <c r="G84" i="33"/>
  <c r="G78" i="33"/>
  <c r="G68" i="33"/>
  <c r="G56" i="33"/>
  <c r="G48" i="33"/>
  <c r="G34" i="33"/>
  <c r="G28" i="33"/>
  <c r="G15" i="33"/>
  <c r="G125" i="33"/>
  <c r="G122" i="33"/>
  <c r="G117" i="33"/>
  <c r="G121" i="33" l="1"/>
  <c r="G120" i="33" s="1"/>
  <c r="G116" i="33"/>
  <c r="G124" i="33"/>
  <c r="G123" i="33" s="1"/>
  <c r="G107" i="33"/>
  <c r="G100" i="33"/>
  <c r="G58" i="33"/>
  <c r="G40" i="33"/>
  <c r="G119" i="33" l="1"/>
  <c r="G118" i="33" s="1"/>
  <c r="G115" i="33" s="1"/>
  <c r="G132" i="33" s="1"/>
  <c r="G59" i="33"/>
  <c r="G108" i="33" s="1"/>
  <c r="G133" i="33" l="1"/>
  <c r="E34" i="15" l="1"/>
  <c r="D34" i="15"/>
  <c r="D21" i="15" s="1"/>
  <c r="E95" i="12"/>
  <c r="E85" i="12" l="1"/>
  <c r="H24" i="31" l="1"/>
  <c r="F14" i="31"/>
  <c r="F13" i="31" s="1"/>
  <c r="J75" i="31"/>
  <c r="F50" i="31"/>
  <c r="E50" i="31" s="1"/>
  <c r="D50" i="31" s="1"/>
  <c r="E14" i="31" l="1"/>
  <c r="E20" i="12"/>
  <c r="F20" i="12"/>
  <c r="F17" i="12" s="1"/>
  <c r="E18" i="12"/>
  <c r="D12" i="12"/>
  <c r="D11" i="12" s="1"/>
  <c r="E11" i="12"/>
  <c r="D104" i="12"/>
  <c r="D103" i="12"/>
  <c r="E102" i="12"/>
  <c r="D28" i="32"/>
  <c r="D27" i="32" s="1"/>
  <c r="D13" i="32"/>
  <c r="E98" i="12"/>
  <c r="D99" i="12"/>
  <c r="D98" i="12" s="1"/>
  <c r="E17" i="12" l="1"/>
  <c r="D102" i="12"/>
  <c r="D14" i="31"/>
  <c r="N15" i="31" l="1"/>
  <c r="N13" i="31" s="1"/>
  <c r="D16" i="31"/>
  <c r="H17" i="31"/>
  <c r="I17" i="31"/>
  <c r="E18" i="31"/>
  <c r="D18" i="31" s="1"/>
  <c r="F19" i="31"/>
  <c r="E19" i="31" s="1"/>
  <c r="F20" i="31"/>
  <c r="E20" i="31" s="1"/>
  <c r="N17" i="31"/>
  <c r="F21" i="31"/>
  <c r="E21" i="31" s="1"/>
  <c r="N21" i="31"/>
  <c r="H22" i="31"/>
  <c r="F23" i="31"/>
  <c r="F22" i="31" s="1"/>
  <c r="F25" i="31"/>
  <c r="G26" i="31"/>
  <c r="H26" i="31"/>
  <c r="I26" i="31"/>
  <c r="J26" i="31"/>
  <c r="O26" i="31"/>
  <c r="F27" i="31"/>
  <c r="F28" i="31"/>
  <c r="E28" i="31" s="1"/>
  <c r="D28" i="31" s="1"/>
  <c r="F29" i="31"/>
  <c r="E29" i="31" s="1"/>
  <c r="N29" i="31"/>
  <c r="N26" i="31" s="1"/>
  <c r="F30" i="31"/>
  <c r="E30" i="31" s="1"/>
  <c r="D30" i="31" s="1"/>
  <c r="F31" i="31"/>
  <c r="E31" i="31" s="1"/>
  <c r="D31" i="31" s="1"/>
  <c r="H32" i="31"/>
  <c r="F39" i="31"/>
  <c r="E39" i="31" s="1"/>
  <c r="E32" i="31" s="1"/>
  <c r="G40" i="31"/>
  <c r="H40" i="31"/>
  <c r="J40" i="31"/>
  <c r="O40" i="31"/>
  <c r="F41" i="31"/>
  <c r="F40" i="31" s="1"/>
  <c r="N41" i="31"/>
  <c r="N40" i="31" s="1"/>
  <c r="H42" i="31"/>
  <c r="F43" i="31"/>
  <c r="E43" i="31" s="1"/>
  <c r="F44" i="31"/>
  <c r="E44" i="31" s="1"/>
  <c r="D44" i="31" s="1"/>
  <c r="G45" i="31"/>
  <c r="H45" i="31"/>
  <c r="J45" i="31"/>
  <c r="O45" i="31"/>
  <c r="O101" i="31" s="1"/>
  <c r="F46" i="31"/>
  <c r="E46" i="31" s="1"/>
  <c r="N46" i="31"/>
  <c r="F47" i="31"/>
  <c r="E47" i="31" s="1"/>
  <c r="D47" i="31" s="1"/>
  <c r="F48" i="31"/>
  <c r="E48" i="31" s="1"/>
  <c r="N48" i="31"/>
  <c r="F49" i="31"/>
  <c r="E49" i="31" s="1"/>
  <c r="D49" i="31" s="1"/>
  <c r="F51" i="31"/>
  <c r="E51" i="31" s="1"/>
  <c r="D51" i="31" s="1"/>
  <c r="F52" i="31"/>
  <c r="E52" i="31" s="1"/>
  <c r="D52" i="31" s="1"/>
  <c r="F53" i="31"/>
  <c r="E53" i="31" s="1"/>
  <c r="D53" i="31" s="1"/>
  <c r="F54" i="31"/>
  <c r="E54" i="31" s="1"/>
  <c r="D54" i="31" s="1"/>
  <c r="F55" i="31"/>
  <c r="E55" i="31" s="1"/>
  <c r="D55" i="31" s="1"/>
  <c r="F56" i="31"/>
  <c r="E56" i="31" s="1"/>
  <c r="D56" i="31" s="1"/>
  <c r="G57" i="31"/>
  <c r="H57" i="31"/>
  <c r="I57" i="31"/>
  <c r="E58" i="31"/>
  <c r="F59" i="31"/>
  <c r="E59" i="31" s="1"/>
  <c r="D59" i="31" s="1"/>
  <c r="F60" i="31"/>
  <c r="E60" i="31" s="1"/>
  <c r="D60" i="31" s="1"/>
  <c r="G67" i="31"/>
  <c r="H67" i="31"/>
  <c r="J67" i="31"/>
  <c r="F68" i="31"/>
  <c r="F69" i="31"/>
  <c r="E69" i="31" s="1"/>
  <c r="D69" i="31" s="1"/>
  <c r="E70" i="31"/>
  <c r="D70" i="31" s="1"/>
  <c r="E71" i="31"/>
  <c r="D71" i="31" s="1"/>
  <c r="F72" i="31"/>
  <c r="E72" i="31" s="1"/>
  <c r="D72" i="31" s="1"/>
  <c r="F73" i="31"/>
  <c r="E73" i="31" s="1"/>
  <c r="D73" i="31" s="1"/>
  <c r="E74" i="31"/>
  <c r="D74" i="31" s="1"/>
  <c r="E76" i="31"/>
  <c r="G77" i="31"/>
  <c r="H77" i="31"/>
  <c r="J77" i="31"/>
  <c r="F78" i="31"/>
  <c r="E78" i="31" s="1"/>
  <c r="F79" i="31"/>
  <c r="E79" i="31" s="1"/>
  <c r="D79" i="31" s="1"/>
  <c r="F80" i="31"/>
  <c r="F81" i="31"/>
  <c r="E81" i="31" s="1"/>
  <c r="D81" i="31" s="1"/>
  <c r="F82" i="31"/>
  <c r="E82" i="31" s="1"/>
  <c r="D82" i="31" s="1"/>
  <c r="G83" i="31"/>
  <c r="H83" i="31"/>
  <c r="I83" i="31"/>
  <c r="J83" i="31"/>
  <c r="F84" i="31"/>
  <c r="F85" i="31"/>
  <c r="E85" i="31" s="1"/>
  <c r="D85" i="31" s="1"/>
  <c r="F92" i="31"/>
  <c r="E92" i="31" s="1"/>
  <c r="D92" i="31" s="1"/>
  <c r="F93" i="31"/>
  <c r="E93" i="31" s="1"/>
  <c r="D93" i="31" s="1"/>
  <c r="H94" i="31"/>
  <c r="I94" i="31"/>
  <c r="E95" i="31"/>
  <c r="E96" i="31"/>
  <c r="D96" i="31" s="1"/>
  <c r="F97" i="31"/>
  <c r="E97" i="31" s="1"/>
  <c r="D97" i="31" s="1"/>
  <c r="H98" i="31"/>
  <c r="I98" i="31"/>
  <c r="E99" i="31"/>
  <c r="D99" i="31" s="1"/>
  <c r="F100" i="31"/>
  <c r="E100" i="31" s="1"/>
  <c r="D100" i="31" s="1"/>
  <c r="K101" i="31"/>
  <c r="L101" i="31"/>
  <c r="M101" i="31"/>
  <c r="P101" i="31"/>
  <c r="E25" i="31" l="1"/>
  <c r="E24" i="31" s="1"/>
  <c r="F24" i="31"/>
  <c r="D29" i="31"/>
  <c r="D98" i="31"/>
  <c r="F94" i="31"/>
  <c r="E42" i="31"/>
  <c r="F77" i="31"/>
  <c r="D76" i="31"/>
  <c r="D75" i="31" s="1"/>
  <c r="E75" i="31"/>
  <c r="N45" i="31"/>
  <c r="N101" i="31" s="1"/>
  <c r="G101" i="31"/>
  <c r="E98" i="31"/>
  <c r="E94" i="31"/>
  <c r="E41" i="31"/>
  <c r="D39" i="31"/>
  <c r="D32" i="31" s="1"/>
  <c r="E23" i="31"/>
  <c r="E22" i="31" s="1"/>
  <c r="D21" i="31"/>
  <c r="D48" i="31"/>
  <c r="E57" i="31"/>
  <c r="F57" i="31"/>
  <c r="D20" i="31"/>
  <c r="E13" i="31"/>
  <c r="H101" i="31"/>
  <c r="F45" i="31"/>
  <c r="F26" i="31"/>
  <c r="D25" i="31"/>
  <c r="D24" i="31" s="1"/>
  <c r="E17" i="31"/>
  <c r="D19" i="31"/>
  <c r="I101" i="31"/>
  <c r="F83" i="31"/>
  <c r="E80" i="31"/>
  <c r="D80" i="31" s="1"/>
  <c r="D58" i="31"/>
  <c r="D57" i="31" s="1"/>
  <c r="D43" i="31"/>
  <c r="D42" i="31" s="1"/>
  <c r="D95" i="31"/>
  <c r="D94" i="31" s="1"/>
  <c r="E84" i="31"/>
  <c r="D78" i="31"/>
  <c r="D46" i="31"/>
  <c r="E45" i="31"/>
  <c r="J101" i="31"/>
  <c r="F17" i="31"/>
  <c r="F98" i="31"/>
  <c r="F67" i="31"/>
  <c r="E68" i="31"/>
  <c r="F42" i="31"/>
  <c r="F32" i="31"/>
  <c r="E27" i="31"/>
  <c r="E77" i="31" l="1"/>
  <c r="D17" i="31"/>
  <c r="D15" i="31"/>
  <c r="D13" i="31" s="1"/>
  <c r="D23" i="31"/>
  <c r="D22" i="31" s="1"/>
  <c r="E40" i="31"/>
  <c r="D41" i="31"/>
  <c r="D40" i="31" s="1"/>
  <c r="D45" i="31"/>
  <c r="D77" i="31"/>
  <c r="F101" i="31"/>
  <c r="D27" i="31"/>
  <c r="D26" i="31" s="1"/>
  <c r="E26" i="31"/>
  <c r="D68" i="31"/>
  <c r="D67" i="31" s="1"/>
  <c r="E67" i="31"/>
  <c r="D84" i="31"/>
  <c r="D83" i="31" s="1"/>
  <c r="E83" i="31"/>
  <c r="E101" i="31" l="1"/>
  <c r="D101" i="31"/>
  <c r="F16" i="4"/>
  <c r="F32" i="4" s="1"/>
  <c r="E20" i="10" l="1"/>
  <c r="E24" i="12"/>
  <c r="D26" i="12"/>
  <c r="D14" i="29" l="1"/>
  <c r="D13" i="29"/>
  <c r="E36" i="15" l="1"/>
  <c r="D70" i="12"/>
  <c r="D96" i="12" l="1"/>
  <c r="D95" i="12" s="1"/>
  <c r="E92" i="12"/>
  <c r="D16" i="10" l="1"/>
  <c r="E16" i="10" l="1"/>
  <c r="E21" i="10" l="1"/>
  <c r="E30" i="15" l="1"/>
  <c r="E28" i="15" s="1"/>
  <c r="D28" i="15"/>
  <c r="E13" i="12" l="1"/>
  <c r="E19" i="7" l="1"/>
  <c r="E22" i="7"/>
  <c r="E21" i="7" s="1"/>
  <c r="E17" i="7" s="1"/>
  <c r="E25" i="7" s="1"/>
  <c r="E18" i="7"/>
  <c r="D15" i="7"/>
  <c r="D14" i="7" s="1"/>
  <c r="D25" i="7" s="1"/>
  <c r="D21" i="12" l="1"/>
  <c r="D14" i="12" l="1"/>
  <c r="D93" i="12" l="1"/>
  <c r="D51" i="15" l="1"/>
  <c r="D50" i="15" s="1"/>
  <c r="E27" i="12" l="1"/>
  <c r="D28" i="12" l="1"/>
  <c r="D54" i="15" l="1"/>
  <c r="D53" i="15" s="1"/>
  <c r="E24" i="15" l="1"/>
  <c r="E22" i="15" s="1"/>
  <c r="E21" i="15" s="1"/>
  <c r="D22" i="15"/>
  <c r="E90" i="12" l="1"/>
  <c r="E89" i="12" s="1"/>
  <c r="D101" i="12" l="1"/>
  <c r="D100" i="12" s="1"/>
  <c r="D97" i="12" s="1"/>
  <c r="E100" i="12"/>
  <c r="E97" i="12" s="1"/>
  <c r="D91" i="12" l="1"/>
  <c r="D90" i="12" s="1"/>
  <c r="D94" i="12"/>
  <c r="D92" i="12" s="1"/>
  <c r="D89" i="12" s="1"/>
  <c r="E74" i="12" l="1"/>
  <c r="D75" i="12" l="1"/>
  <c r="D55" i="12" l="1"/>
  <c r="E61" i="12" l="1"/>
  <c r="D21" i="10" l="1"/>
  <c r="E19" i="15" l="1"/>
  <c r="E17" i="15" s="1"/>
  <c r="E16" i="15" s="1"/>
  <c r="D17" i="15"/>
  <c r="D16" i="15" s="1"/>
  <c r="E13" i="15"/>
  <c r="E11" i="15" s="1"/>
  <c r="E10" i="15" s="1"/>
  <c r="D11" i="15"/>
  <c r="D10" i="15" s="1"/>
  <c r="D38" i="15" l="1"/>
  <c r="E38" i="15"/>
  <c r="D88" i="12"/>
  <c r="D87" i="12" s="1"/>
  <c r="E87" i="12"/>
  <c r="D86" i="12"/>
  <c r="D85" i="12" s="1"/>
  <c r="D84" i="12"/>
  <c r="D83" i="12" s="1"/>
  <c r="E83" i="12"/>
  <c r="D82" i="12"/>
  <c r="D81" i="12" s="1"/>
  <c r="E81" i="12"/>
  <c r="D80" i="12"/>
  <c r="E79" i="12"/>
  <c r="D77" i="12"/>
  <c r="D76" i="12"/>
  <c r="D73" i="12"/>
  <c r="D72" i="12"/>
  <c r="E71" i="12"/>
  <c r="D69" i="12"/>
  <c r="E68" i="12"/>
  <c r="D66" i="12"/>
  <c r="D65" i="12" s="1"/>
  <c r="E65" i="12"/>
  <c r="D64" i="12"/>
  <c r="D63" i="12" s="1"/>
  <c r="E63" i="12"/>
  <c r="D62" i="12"/>
  <c r="D61" i="12" s="1"/>
  <c r="D59" i="12"/>
  <c r="D58" i="12"/>
  <c r="E57" i="12"/>
  <c r="D56" i="12"/>
  <c r="D54" i="12"/>
  <c r="D53" i="12"/>
  <c r="E52" i="12"/>
  <c r="D51" i="12"/>
  <c r="D50" i="12"/>
  <c r="D49" i="12"/>
  <c r="D48" i="12"/>
  <c r="D47" i="12"/>
  <c r="D46" i="12"/>
  <c r="D45" i="12"/>
  <c r="D44" i="12"/>
  <c r="E43" i="12"/>
  <c r="D42" i="12"/>
  <c r="D41" i="12"/>
  <c r="D40" i="12"/>
  <c r="D39" i="12"/>
  <c r="D38" i="12"/>
  <c r="D37" i="12"/>
  <c r="E36" i="12"/>
  <c r="D35" i="12"/>
  <c r="D34" i="12" s="1"/>
  <c r="E34" i="12"/>
  <c r="D32" i="12"/>
  <c r="D31" i="12" s="1"/>
  <c r="E31" i="12"/>
  <c r="E30" i="12"/>
  <c r="D29" i="12"/>
  <c r="D27" i="12" s="1"/>
  <c r="D25" i="12"/>
  <c r="D24" i="12" s="1"/>
  <c r="D22" i="12"/>
  <c r="D20" i="12" s="1"/>
  <c r="D19" i="12"/>
  <c r="D18" i="12" s="1"/>
  <c r="D16" i="12"/>
  <c r="E15" i="12"/>
  <c r="E10" i="12" s="1"/>
  <c r="D15" i="12"/>
  <c r="D13" i="12"/>
  <c r="F105" i="12"/>
  <c r="D10" i="12" l="1"/>
  <c r="D17" i="12"/>
  <c r="E67" i="12"/>
  <c r="D74" i="12"/>
  <c r="E78" i="12"/>
  <c r="E23" i="12"/>
  <c r="D60" i="12"/>
  <c r="D52" i="12"/>
  <c r="D36" i="12"/>
  <c r="D71" i="12"/>
  <c r="D43" i="12"/>
  <c r="E60" i="12"/>
  <c r="D57" i="12"/>
  <c r="D68" i="12"/>
  <c r="D30" i="12"/>
  <c r="D79" i="12"/>
  <c r="E105" i="12" l="1"/>
  <c r="D67" i="12"/>
  <c r="D78" i="12"/>
  <c r="D23" i="12"/>
  <c r="D105" i="12" l="1"/>
  <c r="D15" i="8"/>
  <c r="E17" i="8"/>
  <c r="D14" i="8" l="1"/>
  <c r="D19" i="8" s="1"/>
  <c r="E14" i="8"/>
  <c r="E19" i="8" s="1"/>
</calcChain>
</file>

<file path=xl/sharedStrings.xml><?xml version="1.0" encoding="utf-8"?>
<sst xmlns="http://schemas.openxmlformats.org/spreadsheetml/2006/main" count="839" uniqueCount="404">
  <si>
    <t>Kultura fizyczna</t>
  </si>
  <si>
    <t>Kultura i ochrona dziedzictwa narodowego</t>
  </si>
  <si>
    <t>Pozostała działalność</t>
  </si>
  <si>
    <t xml:space="preserve">Wpływy z opłat za korzystanie ze środowiska </t>
  </si>
  <si>
    <t>0690</t>
  </si>
  <si>
    <t>Gospodarka komunalna i ochrona środowiska</t>
  </si>
  <si>
    <t>2030</t>
  </si>
  <si>
    <t>0920</t>
  </si>
  <si>
    <t xml:space="preserve">Ośrodki pomocy społecznej </t>
  </si>
  <si>
    <t>Zasiłki stałe</t>
  </si>
  <si>
    <t>Pomoc społeczna</t>
  </si>
  <si>
    <t>0830</t>
  </si>
  <si>
    <t>Stołówki szkolne i przedszkolne</t>
  </si>
  <si>
    <t>Inne formy wychowania przedszkolnego</t>
  </si>
  <si>
    <t>Przedszkola</t>
  </si>
  <si>
    <t>0750</t>
  </si>
  <si>
    <t>Szkoły podstawowe</t>
  </si>
  <si>
    <t>Oświata i wychowanie</t>
  </si>
  <si>
    <t>Różne rozliczenia finansowe</t>
  </si>
  <si>
    <t>Subwencje ogólne z budżetu państwa</t>
  </si>
  <si>
    <t>Część wyrównawcza subwencji ogólnej dla gmin</t>
  </si>
  <si>
    <t>Część oświatowa subwencji ogólnej dla jednostek samorządu terytorialnego</t>
  </si>
  <si>
    <t>Różne rozliczenia</t>
  </si>
  <si>
    <t>0020</t>
  </si>
  <si>
    <t>0010</t>
  </si>
  <si>
    <t>Udziały gmin w podatkach stanowiących dochód budżetu państwa</t>
  </si>
  <si>
    <t>0490</t>
  </si>
  <si>
    <t>0480</t>
  </si>
  <si>
    <t>Wpływy z opłaty skarbowej</t>
  </si>
  <si>
    <t>0410</t>
  </si>
  <si>
    <t>Wpływy z innych opłat stanowiących dochody jednostek samorządu terytorialnego na podstawie ustaw</t>
  </si>
  <si>
    <t>0910</t>
  </si>
  <si>
    <t>0500</t>
  </si>
  <si>
    <t>0360</t>
  </si>
  <si>
    <t>0340</t>
  </si>
  <si>
    <t>0330</t>
  </si>
  <si>
    <t>0320</t>
  </si>
  <si>
    <t>0310</t>
  </si>
  <si>
    <t xml:space="preserve">Wpływy z podatku rolnego, podatku leśnego, podatku od czynności cywilnoprawnych, podatków i opłat lokalnych od osób prawnych i innych jednostek organizacyjnych  </t>
  </si>
  <si>
    <t>0350</t>
  </si>
  <si>
    <t>Dochody od osób prawnych, od osób fizycznych i od innych jednostek nieposiadających osobowości prawnej oraz wydatki związane z ich poborem</t>
  </si>
  <si>
    <t>Urzędy naczelnych organów władzy państwowej, kontroli i ochrony prawa</t>
  </si>
  <si>
    <t>Urzędy naczelnych organów władzy państwowej, kontroli i ochrony prawa oraz sądownictwa</t>
  </si>
  <si>
    <t>0970</t>
  </si>
  <si>
    <t>Urzędy gmin (miast i miast na prawach powiatu)</t>
  </si>
  <si>
    <t>Urzędy wojewódzkie</t>
  </si>
  <si>
    <t>Administracja publiczna</t>
  </si>
  <si>
    <t>Działalność usługowa</t>
  </si>
  <si>
    <t>Gospodarka gruntami i nieruchomościami</t>
  </si>
  <si>
    <t>Gospodarka mieszkaniowa</t>
  </si>
  <si>
    <t>01095</t>
  </si>
  <si>
    <t>Rolnictwo i łowiectwo</t>
  </si>
  <si>
    <t>majątkowe</t>
  </si>
  <si>
    <t>bieżące</t>
  </si>
  <si>
    <t>z tego:</t>
  </si>
  <si>
    <t>Plan ogółem</t>
  </si>
  <si>
    <t>Źródła dochodów</t>
  </si>
  <si>
    <t>§</t>
  </si>
  <si>
    <t>Dział Rozdział</t>
  </si>
  <si>
    <t>Wydatki razem:</t>
  </si>
  <si>
    <t>Zadania w zakresie kultury fizycznej</t>
  </si>
  <si>
    <t>Biblioteki</t>
  </si>
  <si>
    <t>Pozostałe zadania w zakresie kultury</t>
  </si>
  <si>
    <t>Oświetlenie ulic, placów i dróg</t>
  </si>
  <si>
    <t>Świetlice szkolne</t>
  </si>
  <si>
    <t>Edukacyjna opieka wychowawcza</t>
  </si>
  <si>
    <t>Usługi opiekuńcze i specjalistyczne usługi opiekuńcze</t>
  </si>
  <si>
    <t>Ośrodki pomocy społecznej</t>
  </si>
  <si>
    <t>Dodatki mieszkaniowe</t>
  </si>
  <si>
    <t>wydatki związane z realizacją ich statutowych zadań</t>
  </si>
  <si>
    <t>wynagrodzenia i składki od nich naliczane</t>
  </si>
  <si>
    <t>na programy finansowane z udziałem środków, o których mowa w art. 5 ust. 1 pkt 2 i 3</t>
  </si>
  <si>
    <t xml:space="preserve">obsługa długu </t>
  </si>
  <si>
    <t xml:space="preserve">wypłaty z tytułu poręczeń i gwarancji </t>
  </si>
  <si>
    <t>wydatki na programy finansowane z udziałem środków, o których mowa w art. 5 ust. 1 pkt 2 i 3</t>
  </si>
  <si>
    <t>świadczenia na rzecz osób fizycznych</t>
  </si>
  <si>
    <t>dotacje na zadania bieżące</t>
  </si>
  <si>
    <t>wydatki 
jednostek
budżetowych</t>
  </si>
  <si>
    <t>w tym:</t>
  </si>
  <si>
    <t>inwestycje i zakupy inwestycyjne</t>
  </si>
  <si>
    <t>Wydatki 
majątkowe</t>
  </si>
  <si>
    <t>Wydatki 
bieżące</t>
  </si>
  <si>
    <t>Plan</t>
  </si>
  <si>
    <t>Nazwa</t>
  </si>
  <si>
    <t>Rozdział</t>
  </si>
  <si>
    <t>Dział</t>
  </si>
  <si>
    <t>Wspieranie rodziny</t>
  </si>
  <si>
    <t>Przeciwdziałanie alkoholizmowi</t>
  </si>
  <si>
    <t>Zwalczanie narkomanii</t>
  </si>
  <si>
    <t>Ochrona zdrowia</t>
  </si>
  <si>
    <t>Dokształcanie i doskonalenie nauczycieli</t>
  </si>
  <si>
    <t>Dowożenie uczniów do szkół</t>
  </si>
  <si>
    <t>Oddziały przedszkolne w szkołach podstawowych</t>
  </si>
  <si>
    <t>Rezerwy ogólne i celowe</t>
  </si>
  <si>
    <t>Ochotnicze straże pożarne</t>
  </si>
  <si>
    <t>Bezpieczeństwo publiczne i ochrona przeciwpożarowa</t>
  </si>
  <si>
    <t>Promocja jednostek samorządu terytorialnego</t>
  </si>
  <si>
    <t>Rady gmin (miast i miast na prawach powiatu)</t>
  </si>
  <si>
    <t>Plany zagospodarowania przestrzennego</t>
  </si>
  <si>
    <t>Drogi publiczne gminne</t>
  </si>
  <si>
    <t>Drogi publiczne powiatowe</t>
  </si>
  <si>
    <t>Drogi publiczne wojewódzkie</t>
  </si>
  <si>
    <t>Lokalny transport zbiorowy</t>
  </si>
  <si>
    <t>Transport i łączność</t>
  </si>
  <si>
    <t>Izby rolnicze</t>
  </si>
  <si>
    <t>Z tego:</t>
  </si>
  <si>
    <t>x</t>
  </si>
  <si>
    <t>jw.</t>
  </si>
  <si>
    <t>010</t>
  </si>
  <si>
    <t>Jednostka organizacyjna realizująca program lub koordynująca wykonanie programu</t>
  </si>
  <si>
    <t>Planowane wydatki</t>
  </si>
  <si>
    <t>Rozdz.</t>
  </si>
  <si>
    <t>Lp.</t>
  </si>
  <si>
    <t>Warszówka</t>
  </si>
  <si>
    <t>Sobienie Kiełczewskie Pierwsze</t>
  </si>
  <si>
    <t>Sobienie Szlacheckie</t>
  </si>
  <si>
    <t>Sobienie Biskupie</t>
  </si>
  <si>
    <t>Śniadków Dolny</t>
  </si>
  <si>
    <t>Radwanków Królewski</t>
  </si>
  <si>
    <t>Karczunek</t>
  </si>
  <si>
    <t>Dziecinów</t>
  </si>
  <si>
    <t>Kwota</t>
  </si>
  <si>
    <t>Przedsięwzięcie, zadanie</t>
  </si>
  <si>
    <t>Nazwa sołectwa</t>
  </si>
  <si>
    <t>3.</t>
  </si>
  <si>
    <t>2.</t>
  </si>
  <si>
    <t>1.</t>
  </si>
  <si>
    <t>§ 957</t>
  </si>
  <si>
    <t>Nadwyżka budżetu z lat ubiegłych</t>
  </si>
  <si>
    <t>Wynik budżetu</t>
  </si>
  <si>
    <t>Treść</t>
  </si>
  <si>
    <t xml:space="preserve">Wydatki jednostek budżetowych w tym:                            1) wydatki związane z realizacją ich statutowych zadań                                                                                                                                         </t>
  </si>
  <si>
    <t xml:space="preserve">Wydatki              </t>
  </si>
  <si>
    <t xml:space="preserve">Dochody      </t>
  </si>
  <si>
    <t>Wyszczególnienie</t>
  </si>
  <si>
    <t xml:space="preserve">Plan </t>
  </si>
  <si>
    <t xml:space="preserve">oraz wydatki na finansowanie zadań </t>
  </si>
  <si>
    <t>Dochody z opłat i kar za korzystanie ze środowiska</t>
  </si>
  <si>
    <t>Razem:</t>
  </si>
  <si>
    <t>1) wydatki związane z realizacją ich zadań statutowych</t>
  </si>
  <si>
    <t>Wydatki jednostek budżetowych w tym:</t>
  </si>
  <si>
    <t xml:space="preserve"> </t>
  </si>
  <si>
    <t>Świadczenia na rzecz osób fizycznych</t>
  </si>
  <si>
    <t>2) wydatki związane z realizacją ich zadań statutowych</t>
  </si>
  <si>
    <t>1) wynagrodzenia i składki od nich naliczane</t>
  </si>
  <si>
    <t>Świadczenia rodzinne, świadczenia z funduszu alimentacyjnego oraz składki na ubezpieczenia  emerytalne i rentowe z ubezpieczenia społecznego</t>
  </si>
  <si>
    <t xml:space="preserve">Dotacje      </t>
  </si>
  <si>
    <t xml:space="preserve">Realizacja zadań w zakresie kultury, ochrony dóbr kultury i dziedzictwa narodowego </t>
  </si>
  <si>
    <t>Nazwa zadania</t>
  </si>
  <si>
    <t>Jednostki nie należące do sektora finansów publicznych</t>
  </si>
  <si>
    <t>Jednostki sektora finansów publicznych</t>
  </si>
  <si>
    <t>celowej</t>
  </si>
  <si>
    <t>podmiotowej</t>
  </si>
  <si>
    <t>Kwota dotacji</t>
  </si>
  <si>
    <t>Gusin</t>
  </si>
  <si>
    <t>Stary Zambrzyków</t>
  </si>
  <si>
    <t>Razem</t>
  </si>
  <si>
    <t>Razem jednostki sektora finansów publicznych</t>
  </si>
  <si>
    <t>Dotacje celowe przekazane gminie na zadnia bieżące realizowane na podstawie porozumień (umów) między jednostkami samorządu terytorialnego</t>
  </si>
  <si>
    <t>Razem jednostki nie należące do sektora finansów publicznych</t>
  </si>
  <si>
    <t>Dochody budżetu</t>
  </si>
  <si>
    <t>Wydatki budżetu</t>
  </si>
  <si>
    <t>oraz</t>
  </si>
  <si>
    <t>0550</t>
  </si>
  <si>
    <t>Wpływy z opłat z tytułu użytkowania wieczystego nieruchomości</t>
  </si>
  <si>
    <t xml:space="preserve">Wpływy z najmu i dzierżawy składników majątkowych gminy </t>
  </si>
  <si>
    <t>Wpływy z podatku od nieruchomości</t>
  </si>
  <si>
    <t>Wpływy z podatku rolnego</t>
  </si>
  <si>
    <t>Wpływy z podatku leśnego</t>
  </si>
  <si>
    <t>Wpływy z podatku od środków transportowych</t>
  </si>
  <si>
    <t>Wpływy z podatku od działalności gospodarczej osób fizycznych, opłacanego w formie karty podatkowej (pobierany i przekazywany przez urzędy skarbowe)</t>
  </si>
  <si>
    <t>Wpływy z podatku od spadków i darowizn (pobierany i przekazywany przez urzędy skarbowe)</t>
  </si>
  <si>
    <t>Wpływy z podatku od czynności cywilnoprawnych (pobierany i przekazywany przez urzędy skarbowe)</t>
  </si>
  <si>
    <t>Wpływy z podatku dochodowego od osób fizycznych</t>
  </si>
  <si>
    <t>0670</t>
  </si>
  <si>
    <t>0660</t>
  </si>
  <si>
    <t>Wpływy z pozostałych odsetek z tytułu oprocentowania rachunku bankowego</t>
  </si>
  <si>
    <t>Szymanowice Duże</t>
  </si>
  <si>
    <t>Szymanowice Małe</t>
  </si>
  <si>
    <t xml:space="preserve">Planowane dochody </t>
  </si>
  <si>
    <t>Rodziny zastępcze</t>
  </si>
  <si>
    <t>Urząd Gminy Sobienie-Jeziory</t>
  </si>
  <si>
    <t xml:space="preserve">Wpływy  i wydatki związane z gromadzeniem środków z opłat i kar za korzystanie ze środowiska </t>
  </si>
  <si>
    <t xml:space="preserve">Wpływy z różnych opłat za korzystanie ze środowiska </t>
  </si>
  <si>
    <t>Wpływy z opłat za zezwolenia na sprzedaż napojów alkoholowych</t>
  </si>
  <si>
    <t>Wpływy z podatku dochodowego od osób prawnych</t>
  </si>
  <si>
    <t xml:space="preserve">Pomoc w zakresie dożywiania </t>
  </si>
  <si>
    <t>Rodzina</t>
  </si>
  <si>
    <t>2060</t>
  </si>
  <si>
    <t xml:space="preserve">Świadczenie wychowawcze </t>
  </si>
  <si>
    <t xml:space="preserve">Dochody budżetu państwa związane z realizacją zadań zleconych jednostkom samorządu terytorialnego </t>
  </si>
  <si>
    <t>Świadczenie wychowawcze</t>
  </si>
  <si>
    <t xml:space="preserve">Nazwa zadania inwestycyjnego
</t>
  </si>
  <si>
    <t>Wpływy z opłat za korzystanie z wyżywienia w Publicznym Przedszkolu w Sobieniach-Jeziorach</t>
  </si>
  <si>
    <t>Przychody budżetu ogółem:</t>
  </si>
  <si>
    <t>Piwonin</t>
  </si>
  <si>
    <t>Sobienie-Jeziory</t>
  </si>
  <si>
    <t>600</t>
  </si>
  <si>
    <t>60016</t>
  </si>
  <si>
    <t>0640</t>
  </si>
  <si>
    <t>Zasiłki okresowe, celowe i pomoc w naturze oraz składki na ubezpieczenia emerytalne i rentowe</t>
  </si>
  <si>
    <t>Świadczenia rodzinne, świadczenie z funduszu alimentacyjnego oraz składki na ubezpieczenia emerytalne i rentowe z ubezpieczenia społecznego</t>
  </si>
  <si>
    <t>2360</t>
  </si>
  <si>
    <t>Realizacja zadań wymagających stosowania specjalnej organizacji nauki i metod pracy dla dzieci i młodzieży w szkołach podstawowych</t>
  </si>
  <si>
    <t>0770</t>
  </si>
  <si>
    <t>Wpływy z innych lokalnych opłat pobieranych na podstawie odrębnych ustaw / za zajęcie pasa drogowego</t>
  </si>
  <si>
    <t>Wpływy z opłat za korzystanie z wychowania przedszkolnego w czasie przekraczającym czas bezpłatnego nauczania, wychowania i opieki w Publicznym Przedszkolu w Sobieniach-Jeziorach</t>
  </si>
  <si>
    <t>Wpływy z opłat za korzystanie z wychowania przedszkolnego w czasie przekraczającym czas bezpłatnego nauczania, wychowania i opieki w Punkcie Przedszkolnym w PSP w Siedzowie</t>
  </si>
  <si>
    <t>Wpływy z opłat za korzystanie z wychowania przedszkolnego w czasie przekraczającym czas bezpłatnego nauczania, wychowania i opieki w Punkcie Przedszkolnym w PSP w Warszawicach</t>
  </si>
  <si>
    <t xml:space="preserve">Program Profilaktyki  i Rozwiązywania Problemów Alkoholowych </t>
  </si>
  <si>
    <t>Przeciwdziałania Narkomanii</t>
  </si>
  <si>
    <t xml:space="preserve"> 1) wydatki związane z realizacją ich statutowych zadań                                                                                                                                         </t>
  </si>
  <si>
    <t>Siedzów</t>
  </si>
  <si>
    <t>90095</t>
  </si>
  <si>
    <t>900</t>
  </si>
  <si>
    <t>Stworzenie miejsca spotkań i integracji mieszkańców sołectwa:</t>
  </si>
  <si>
    <t>Pomoc materialna dla uczniów o charakterze socjalnym</t>
  </si>
  <si>
    <t xml:space="preserve">Realizacja zadań w zakresie wspierania i upowszechniania kultury fizycznej </t>
  </si>
  <si>
    <t>wydatki bieżące</t>
  </si>
  <si>
    <t xml:space="preserve">Dotacja podmiotowa z budżetu dla samorządowej instytucji kultury </t>
  </si>
  <si>
    <t>Pozostałe działania związane z gospodarką odpadami</t>
  </si>
  <si>
    <t>Dotacja podmiotowa z budżetu dla samodzielnego publicznego zakładu opieki zdrowotnej utworzonego przez jednostkę samorządu terytorialnego</t>
  </si>
  <si>
    <t>Lecznictwo ambulatoryjne</t>
  </si>
  <si>
    <t>Gospodarka odpadami komunalnymi</t>
  </si>
  <si>
    <t>Sobienie Kiełczewskie Drugie</t>
  </si>
  <si>
    <t>Radwanków Szlachecki</t>
  </si>
  <si>
    <t>Wpływy z usług (wpłata za zużytą energię elektryczną)</t>
  </si>
  <si>
    <t xml:space="preserve">Wpływy z odsetek od nieterminowych wpłat z tytułu podatków i opłat </t>
  </si>
  <si>
    <t xml:space="preserve">Wpływy z opłat pobieranych za gospodarowanie odpadami komunalnymi </t>
  </si>
  <si>
    <t xml:space="preserve">Wpływy związane z gromadzeniem środków z opłat i kar za korzystanie ze środowiska </t>
  </si>
  <si>
    <t xml:space="preserve">Składki na ubezpieczenie zdrowotne opłacane za osoby pobierające niektóre świadczenia z pomocy społecznej oraz za osoby uczestniczące w zajęciach w centrum integracji społecznej </t>
  </si>
  <si>
    <t xml:space="preserve">Wpłaty z tytułu odpłatnego nabycia prawa własności, w tym z tytułu sprzedaży nieruchomości niebędących gruntami </t>
  </si>
  <si>
    <t>Tabela Nr 1</t>
  </si>
  <si>
    <t>Realizacja zadań wymagających stosowania specjalnej organizacji nauki i metod pracy dla dzieci w przedszkolach, oddziałach przedszkolnych w szkołach podstawowych i innych formach wychowania przedszkolnego</t>
  </si>
  <si>
    <t>Tabela Nr 3</t>
  </si>
  <si>
    <t>Tabela Nr 2</t>
  </si>
  <si>
    <t>Tabela Nr 2a</t>
  </si>
  <si>
    <t>Tabela Nr 5</t>
  </si>
  <si>
    <t xml:space="preserve">Klasyfikacja </t>
  </si>
  <si>
    <t>Tabela Nr 4</t>
  </si>
  <si>
    <t>Tabela Nr 6</t>
  </si>
  <si>
    <t>Tabela Nr 7</t>
  </si>
  <si>
    <t>Załącznik Nr 1</t>
  </si>
  <si>
    <t xml:space="preserve">Wpływy z tytułu kosztów upomnień </t>
  </si>
  <si>
    <t>Wpływy z tytułu kosztów upomnień</t>
  </si>
  <si>
    <t>Wpływy z różnych opłat (opłata dodatkowa za przyjęcie oświadczeń o wstąpieniu w związek małżeński poza urzędem stanu cywilnego)</t>
  </si>
  <si>
    <t>Składki na ubezpieczenie zdrowotne opłacane za osoby pobierające niektóre świadczenia rodzinne oraz za osoby pobierające zasiłki dla opiekunów</t>
  </si>
  <si>
    <t xml:space="preserve">w zakresie ochrony środowiska </t>
  </si>
  <si>
    <t xml:space="preserve">Rozbudowa gminnej oczyszczalni ścieków w miejscowości Piwonin </t>
  </si>
  <si>
    <t>dział</t>
  </si>
  <si>
    <t>rozdział</t>
  </si>
  <si>
    <t>usługa do w/w zadania</t>
  </si>
  <si>
    <t xml:space="preserve">zakup drzwi </t>
  </si>
  <si>
    <t xml:space="preserve">zakup paneli podłogowych </t>
  </si>
  <si>
    <t>zakup płyt OSB</t>
  </si>
  <si>
    <t>zakup pianki wygłuszającej</t>
  </si>
  <si>
    <t>Śniadków Górny</t>
  </si>
  <si>
    <t>Śniadków Górny A</t>
  </si>
  <si>
    <t xml:space="preserve">Wysoczyn </t>
  </si>
  <si>
    <t>Stworzenie miejsca spotkań i wypoczynku dla mieszkańców w plenerze:</t>
  </si>
  <si>
    <t>Nowy Zambrzyków</t>
  </si>
  <si>
    <t>Zakup materiałów i wyposażenia</t>
  </si>
  <si>
    <t>Zakup usług pozostałych</t>
  </si>
  <si>
    <t>Zakup usług remontowych</t>
  </si>
  <si>
    <t>Plan wydatków sołectwa</t>
  </si>
  <si>
    <t>razem</t>
  </si>
  <si>
    <t xml:space="preserve">Składki na ubezpieczenie zdrowotne opłacane za osoby pobierające niektóre świadczenia rodzinne oraz za osoby pobierające zasiłki dla opiekunów </t>
  </si>
  <si>
    <t>Wykonanie instalacji gazowej w budynku Urzędu Gminy ul. Garwolińska 18</t>
  </si>
  <si>
    <t xml:space="preserve">Dochody jednostek samorządu terytorialnego związane z realizacją zadań z zakresu administracji rządowej oraz zadań zleconych ustawami </t>
  </si>
  <si>
    <t>Wpływy z opłat za korzystanie z wyżywienia w Punkcie Przedszkolnym w Warszawicach</t>
  </si>
  <si>
    <t xml:space="preserve">Dochody związane z realizacją zadań z zakresu administracji rządowej oraz zadań zleconych ustawami z tytułu zwrotów wypłaconych świadczeń z funduszu alimentacyjnego </t>
  </si>
  <si>
    <t xml:space="preserve">Składki na ubezpieczenie zdrowotne opłacane za osoby pobierające niektóre świadczenia z pomocy społecznej oraz za osoby uczestniczące w zajęciach w centrum integracji społecznej  </t>
  </si>
  <si>
    <t xml:space="preserve">Wpływy z podatku rolnego, podatku leśnego, podatku od spadków i darowizn, podatku od czynności cywilno-prawnych oraz podatków i opłat lokalnych od osób fizycznych </t>
  </si>
  <si>
    <t>2) wydatki związane z realizacją ich statutowych zadań</t>
  </si>
  <si>
    <t>Planowane dochody budżetu na 2022 r.</t>
  </si>
  <si>
    <t xml:space="preserve">Wpływy z tytułu kosztów egzekucyjnych, opłaty komorniczej i kosztów upomnień </t>
  </si>
  <si>
    <t xml:space="preserve">Dział </t>
  </si>
  <si>
    <t xml:space="preserve">Rozdział </t>
  </si>
  <si>
    <t xml:space="preserve">Plan dochodów z opłat za gospodarowanie odpadami komunalnymi </t>
  </si>
  <si>
    <t>na 2022 r.</t>
  </si>
  <si>
    <t>Tabela Nr 8</t>
  </si>
  <si>
    <t xml:space="preserve">Plan wydatków na pokrycie kosztów funkcjonowania systemu gospodarowania odpadami komunalnymi </t>
  </si>
  <si>
    <t>01043</t>
  </si>
  <si>
    <t>Infrastruktura wodociągowa wsi</t>
  </si>
  <si>
    <t>01044</t>
  </si>
  <si>
    <t>Infrastruktura sanitacyjna wsi</t>
  </si>
  <si>
    <t xml:space="preserve">Wpływy z usług za dzierżawę stacji uzdatniania wody wraz z siecią wodociągową </t>
  </si>
  <si>
    <t xml:space="preserve">Wpływy z usług za dzierżawę oczyszczalni ścieków wraz z siecią kanalizacyjną </t>
  </si>
  <si>
    <t>Wpływy wynagrodzenia dla płatnika z tytułu wykonywania zadań ZUS i US</t>
  </si>
  <si>
    <t>Dotacja celowa otrzymana z budżetu państwa na realizację zadań bieżących z zakresu administracji rządowej oraz zleconych gminie na  prowadzenie i aktualizację stałego rejestru wyborców</t>
  </si>
  <si>
    <t>Wpływy z usług za korzystanie z wyżywienia uczniów w PSP w Warszawicach</t>
  </si>
  <si>
    <t>Wpływy z usług za korzystanie z wyżywienia uczniów w PSP w Sobieniach-Jeziorach</t>
  </si>
  <si>
    <t>Dotacja celowa otrzymana z budżetu państwa na realizację własnych zadań bieżących gmin</t>
  </si>
  <si>
    <t xml:space="preserve">Dotacja celowa otrzymana z budżetu państwa na realizację własnych zadań bieżących gmin </t>
  </si>
  <si>
    <t xml:space="preserve">Dotacja celowa otrzymana z budżetu państwa na realizację zadań bieżących wynikające z ustawy o aktach stanu cywilnego, ewidencji ludności i dowodach osobistych oraz pozostałe z zakresu administracji rządowej </t>
  </si>
  <si>
    <t xml:space="preserve">Dotacja celowa otrzymana z budżetu państwa na zadania bieżące z zakresu administracji rządowej zlecone gminom, związane z realizacją świadczenia wychowawczego stanowiącego pomoc państwa w wychowaniu dzieci </t>
  </si>
  <si>
    <t>Dotacja celowa otrzymana z budżetu państwa na realizację zadań bieżących z zakresu administracji rządowej oraz zadań zleconych gminie ustawami</t>
  </si>
  <si>
    <t>Dotacja celowa otrzymana z budżetu państwa na realizację zadań bieżących z zakresu administracji rządowej oraz innych zadań zleconych gminie ustawami</t>
  </si>
  <si>
    <t xml:space="preserve">Gospodarowanie mieszkaniowym zasobem gminy </t>
  </si>
  <si>
    <t>Wpływy z podatku dochodowego od osób fizycznych, opłacanego w formie karty podatkowej</t>
  </si>
  <si>
    <t>Planowane wydatki budżetu na  2022 r.</t>
  </si>
  <si>
    <t>Przychody budżetu w 2022 r.</t>
  </si>
  <si>
    <t>Dochody i wydatki związane z realizacją zadań bieżących z zakresu administracji rządowej oraz innych zadań zleconych gminie ustawami w 2022 r.</t>
  </si>
  <si>
    <t>Wpływy z dzierżawy za obwody łowieckie</t>
  </si>
  <si>
    <t>w 2022 r.</t>
  </si>
  <si>
    <t>2010</t>
  </si>
  <si>
    <t xml:space="preserve">Dochody, które podlegają przekazaniu do budżetu państwa związane z realizacją zadań zleconych w 2022r.  </t>
  </si>
  <si>
    <t>Dotacja celowa otrzymana z budżetu państwa na realizację zadań bieżących z zakresu administracji rządowej oraz innych zadań zleconych  gminie (związkom gmin, związkom powiatowo-gminnym) ustawami</t>
  </si>
  <si>
    <t xml:space="preserve">Dotacja celowa otrzymana z budżetu państwa na zadania bieżące z zakresu administracji rządowej zlecone gminom (związkom gmin, związkom powiatowo-gminnym), związane z realizacją świadczenia wychowawczego stanowiącego pomoc państwa w wychowaniu dzieci </t>
  </si>
  <si>
    <t>zakup artykułów niezbędnych do ułożenia glazury</t>
  </si>
  <si>
    <t>zakup urządzeń zabawowych wraz z montażem i transportem</t>
  </si>
  <si>
    <t>zakup kostki brukowej</t>
  </si>
  <si>
    <t xml:space="preserve">zakup glazury i terakoty </t>
  </si>
  <si>
    <t>4210</t>
  </si>
  <si>
    <t xml:space="preserve">zakup kleju do płytek </t>
  </si>
  <si>
    <t>zakup umywalki wraz z baterią</t>
  </si>
  <si>
    <t>zakup okna</t>
  </si>
  <si>
    <t xml:space="preserve">zakup rur hydraulicznych </t>
  </si>
  <si>
    <t>zakup podgrzewacza do wody</t>
  </si>
  <si>
    <t>4300</t>
  </si>
  <si>
    <t>Uporządkowanie terenu wokół budynku gminnego:</t>
  </si>
  <si>
    <t xml:space="preserve">wynajęcie koparki </t>
  </si>
  <si>
    <t>zakup i montaż altany</t>
  </si>
  <si>
    <t xml:space="preserve">zakup listw przyściennych </t>
  </si>
  <si>
    <t xml:space="preserve">zakup drzwi zewnętrznych </t>
  </si>
  <si>
    <t xml:space="preserve">zakup akcesoriów potrzebnych do montażu w/w artykułów </t>
  </si>
  <si>
    <t xml:space="preserve">wykonanie w/w zadania </t>
  </si>
  <si>
    <t>Poprawa estetyki budynku gminnego</t>
  </si>
  <si>
    <t>Naprawa ogrodzenia wokół budynku gminnego i naprawa wiaty przystankowej (zakup materiałów wraz z usługą)</t>
  </si>
  <si>
    <t xml:space="preserve">Odnowienie pomieszczeń wewnątrz budynku gminnego ( malowanie ścian, wypełnienie  ubytków tynkarskich itp.) - zakup materiałów wraz z usługą </t>
  </si>
  <si>
    <t xml:space="preserve">Zorganizowanie miejsca spotkań mieszkańców w plenerze, integracja społeczności lokalnej </t>
  </si>
  <si>
    <t>zakup stołu z ławkami</t>
  </si>
  <si>
    <t xml:space="preserve">zakup siatek do bramek piłki nożnej </t>
  </si>
  <si>
    <t>zakup materiałów do montażu instalacji nawadniającej boisko</t>
  </si>
  <si>
    <t>wykonanie studni głębinowej</t>
  </si>
  <si>
    <t xml:space="preserve">zakup urządzeń zabawowych </t>
  </si>
  <si>
    <t xml:space="preserve">organizacja imprezy integracyjnej  z okazji Dnia Dziecka </t>
  </si>
  <si>
    <t xml:space="preserve">Plan  wydatków w ramach funduszu sołeckiego na 2022 r.      </t>
  </si>
  <si>
    <t>zakup sufitu podwieszanego, ścianek</t>
  </si>
  <si>
    <t>zakup sedesów (2 szt.)</t>
  </si>
  <si>
    <t>usługa wykonania nowego pomieszczenia - łazienka</t>
  </si>
  <si>
    <t>prace porządkowe wokół budynku gminnego: wywóz odpadów, nieczystości, wyrównanie terenu, koszenie trawy, usunięcie zbędnych krzaków itp.)</t>
  </si>
  <si>
    <t>754</t>
  </si>
  <si>
    <t>75412</t>
  </si>
  <si>
    <t>Dostawa kruszywa wraz z rozplantowaniem w celu utwardzenia drogi gminnej</t>
  </si>
  <si>
    <t>bieżące utrzymanie porządku na placu zabaw, tj. zakup paliwa, oleju, żyłki, części eksploatacyjnych, płynu do dezynfekcji rąk itp.</t>
  </si>
  <si>
    <t>Bieżące utrzymanie sprzętu (kosy spalinowej), tj. zakup paliwa, oleju, żyłki, części eksploatacyjnych itp.</t>
  </si>
  <si>
    <t xml:space="preserve">Promocja miejscowości poprzez organizację festynu rodzinnego </t>
  </si>
  <si>
    <t xml:space="preserve">Zakup i montaż lampy ulicznej </t>
  </si>
  <si>
    <t>zakup artykułów malarskich</t>
  </si>
  <si>
    <t xml:space="preserve">Wykonanie barierek tarasowych, wymiana elementów drewnianych ławek </t>
  </si>
  <si>
    <t xml:space="preserve">zakup kosiarki oraz bieżące utrzymanie sprzętu (kosiarki), tj. zakup paliwa, oleju, linki, części eksploatacyjnych </t>
  </si>
  <si>
    <t>Zakup krawężników chodnikowych na plac zabaw</t>
  </si>
  <si>
    <t>utrzymanie bieżące boiska (zakup nawozów, oprysków, koszenie trawy)</t>
  </si>
  <si>
    <t>wykonanie furtki na plac zabaw (zakup materiałów wraz z usługą)</t>
  </si>
  <si>
    <t>usługa montażu w/w urządzeń</t>
  </si>
  <si>
    <t>zakup urządzeń na street workout - siłownia plenerowa wraz z montażem</t>
  </si>
  <si>
    <t>Zakup urządzenia zabawowego wraz z montażem i transportem</t>
  </si>
  <si>
    <t>Zakup tablicy informacyjnej z akcesoriami</t>
  </si>
  <si>
    <t>Integracja mieszkańców sołectwa poprzez organizację pikniku</t>
  </si>
  <si>
    <t>60004</t>
  </si>
  <si>
    <t>Zakup zestawów plenerowych, tj. stołów, ławek, parasoli</t>
  </si>
  <si>
    <t xml:space="preserve">Zakup kosiarki samojezdnej </t>
  </si>
  <si>
    <t>Odnowienie pomieszczeń wewnątrz budynku gminnego:</t>
  </si>
  <si>
    <t>Zakup grilla betonowego</t>
  </si>
  <si>
    <t xml:space="preserve">Rekultywacja terenu wokół budynku gminnego oraz dostawa ziemi ogrodowej </t>
  </si>
  <si>
    <t xml:space="preserve">Zakup pokrywy betonowej zabezpieczającej studzienkę wodomierza </t>
  </si>
  <si>
    <t xml:space="preserve">Zakup namiotu wystawowego </t>
  </si>
  <si>
    <t xml:space="preserve">Integracja mieszkańców sołectwa poprzez organizację imprezy kulturalno-edukacyjno-sportowej </t>
  </si>
  <si>
    <t>Naprawa klatki schodowej (zakup artykułów wraz z usługą)</t>
  </si>
  <si>
    <t>Zwiększenie atrakcyjności miejsca rekreacyjno-sportowego - placu zabaw ul. Lipowa:</t>
  </si>
  <si>
    <t>Naprawa poboczy dróg gminnych poprzez profilowanie, ścinanie, koszenie, zagarnianie itp.</t>
  </si>
  <si>
    <t>Stworzenie miejsca spotkań i integracji mieszkańców sołectwa poprzez zakup artykułów z przeznaczeniem                                                                                na remont pomieszczeń w budynku gminnym:</t>
  </si>
  <si>
    <t>zakup i montaż oświetlenia przy boisku sportowym</t>
  </si>
  <si>
    <t>6060</t>
  </si>
  <si>
    <t>Doposażenie boiska sportowego gminnego (zakup i montaż piłkochwytu) w Dziecinowie</t>
  </si>
  <si>
    <t>Zakup wiaty przystankowej wraz z dostawą i montażem</t>
  </si>
  <si>
    <t>Budowa sieci wodociągowej w miejscowości Szymanowice Duże</t>
  </si>
  <si>
    <t xml:space="preserve">Ułożenie kostki brukowej na placu zabaw w Starym Zambrzykowie (w ramach funduszu sołeckiego) </t>
  </si>
  <si>
    <t>Plan wydatków majątkowych na 2022 r.</t>
  </si>
  <si>
    <t xml:space="preserve">Modernizacja drogi gminnej w miejscowości Wysoczyn </t>
  </si>
  <si>
    <t>Rozbudowa budynku Publicznej Szkoły Podstawowej w Warszawicach (dokumentacja i wykonanie)</t>
  </si>
  <si>
    <t>Budowa przedszkola w miejscowości Sobienie-Jeziory (dokumentacja i wykonanie)</t>
  </si>
  <si>
    <t xml:space="preserve">Zakup urządzenia zabawowego wraz z montażem i transportem na plac zabaw w Starym Zambrzykowie (w ramach funduszu sołeckiego) </t>
  </si>
  <si>
    <t xml:space="preserve">Zakup urządzeń na street workout - siłownia plenerowa wraz z montażem na plac zabaw w Wysoczynie (w ramach funduszu sołeckiego) </t>
  </si>
  <si>
    <t>Zakup wiaty przystankowej wraz z dostawą i montażem w miejscowości Sobienie Szlacheckie (w ramach funduszu sołeckiego)</t>
  </si>
  <si>
    <t>Przebudowa drogi gminnej w miejscowości Sobienie-Jeziory ul. Piaskowa (dokumentacja)</t>
  </si>
  <si>
    <t>Zakup samochodu ratowniczo-gaśniczego dla Ochotniczej Straży Pożarnej w Dziecinowie</t>
  </si>
  <si>
    <t xml:space="preserve">Zakup i montaż altany na doposażenie placu zabaw w Sobieniach-Jeziorach ul. Lipowa (w ramach funduszu sołeckiego) </t>
  </si>
  <si>
    <t>Zakup nożyc hydraulicznych do Ochotniczej Straży Pożarnej w Dziecinowie (w ramach funduszu sołeckiego)</t>
  </si>
  <si>
    <t>Zakup nożyc hydraulicznych doposażenie i zapewnienie gotowości bojowej OSP Dziecinów</t>
  </si>
  <si>
    <t>Remont pomieszczenia w budynku gminnym z przeznaczeniem na łazienkę:</t>
  </si>
  <si>
    <t>Ułożenie kostki brukowej - zakup materiałów wraz z usługą (wspólne przedsięwzięcie z sołectwem Stary Zambrzyków)</t>
  </si>
  <si>
    <t>Ułożenie kostki brukowej - zakup materiałów wraz z usługą (wspólne przedsięwzięcie z sołectwem Nowy Zambrzyków)</t>
  </si>
  <si>
    <t>Poprawa bezpieczeństwa mieszkańców sołectwa:</t>
  </si>
  <si>
    <t xml:space="preserve">Wpływy z innych lokalnych opłat pobieranych przez jednostki samorządu terytorialnego na podstawie odrębnych ustaw </t>
  </si>
  <si>
    <t>Dotacje udzielane w 2022 r. z budżetu podmiotom należącym i nie należącym do sektora finansów publicznych</t>
  </si>
  <si>
    <t>Wydatki na zakupy inwestycyjne jednostek budżetowych</t>
  </si>
  <si>
    <t xml:space="preserve">Wydatki inwestycyjne jednostek budżetowych </t>
  </si>
  <si>
    <t xml:space="preserve">Przebudowa drogi gminnej w miejscowości Sobienie Biskupie </t>
  </si>
  <si>
    <t>Wymienione w tabeli przedsięwzięcia są zgodne z zadaniami własnymi gminy, służą poprawie warunków życia mieszkańców, są zgodne ze strategią rozwoju gminy, a ich realizacja odbywać się będzie na terenach i obiektach stanowiących własność gminy lub będących w jej samoistnym posiadaniu lub dysponowanych na podstawie umów użyczenia.</t>
  </si>
  <si>
    <t xml:space="preserve">Przebudowa placu zabaw w Wysoczynie </t>
  </si>
  <si>
    <t>do Uchwały Budżetowej Nr XXIV/152/2022</t>
  </si>
  <si>
    <t>z dnia 19 stycznia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</si>
</sst>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???"/>
    <numFmt numFmtId="165" formatCode="?????"/>
    <numFmt numFmtId="166" formatCode="000"/>
    <numFmt numFmtId="167" formatCode="#,##0\ _z_ł"/>
    <numFmt numFmtId="168" formatCode="00000"/>
    <numFmt numFmtId="169" formatCode="&quot; zł&quot;#,##0_);\(&quot; zł&quot;#,##0\)"/>
    <numFmt numFmtId="170" formatCode="#,##0\ [$zł-415]"/>
    <numFmt numFmtId="171" formatCode="#,##0.00_ ;\-#,##0.00\ "/>
  </numFmts>
  <fonts count="85"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 CE"/>
      <charset val="238"/>
    </font>
    <font>
      <b/>
      <sz val="8"/>
      <color indexed="8"/>
      <name val="Arial CE"/>
      <charset val="238"/>
    </font>
    <font>
      <sz val="11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7"/>
      <name val="Arial"/>
      <family val="2"/>
      <charset val="238"/>
    </font>
    <font>
      <sz val="8"/>
      <name val="Arial CE"/>
      <charset val="238"/>
    </font>
    <font>
      <sz val="9"/>
      <name val="Arial CE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indexed="8"/>
      <name val="Czcionka tekstu podstawowego"/>
      <family val="2"/>
      <charset val="238"/>
    </font>
    <font>
      <b/>
      <sz val="10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sz val="8"/>
      <color indexed="8"/>
      <name val="Czcionka tekstu podstawowego"/>
      <family val="2"/>
      <charset val="238"/>
    </font>
    <font>
      <b/>
      <sz val="8"/>
      <color indexed="8"/>
      <name val="Czcionka tekstu podstawowego"/>
      <family val="2"/>
      <charset val="238"/>
    </font>
    <font>
      <sz val="8"/>
      <color indexed="8"/>
      <name val="Arial CE"/>
    </font>
    <font>
      <b/>
      <sz val="8"/>
      <color indexed="8"/>
      <name val="Arial CE"/>
    </font>
    <font>
      <b/>
      <sz val="7"/>
      <name val="Arial"/>
      <family val="2"/>
      <charset val="238"/>
    </font>
    <font>
      <b/>
      <sz val="7"/>
      <name val="Arial CE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9"/>
      <name val="Arial Narrow CE"/>
      <family val="2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.5"/>
      <color theme="1"/>
      <name val="Arial"/>
      <family val="2"/>
      <charset val="238"/>
    </font>
    <font>
      <sz val="9.5"/>
      <color theme="1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b/>
      <sz val="14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9"/>
      <color indexed="8"/>
      <name val="Arial CE"/>
    </font>
    <font>
      <b/>
      <sz val="12"/>
      <color theme="1"/>
      <name val="Arial"/>
      <family val="2"/>
      <charset val="238"/>
    </font>
    <font>
      <b/>
      <sz val="9.5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9"/>
      <color theme="1"/>
      <name val="Arial"/>
      <family val="2"/>
      <charset val="238"/>
    </font>
    <font>
      <sz val="9.5"/>
      <name val="Arial"/>
      <family val="2"/>
      <charset val="238"/>
    </font>
    <font>
      <sz val="8"/>
      <name val="Arial CE"/>
    </font>
    <font>
      <b/>
      <sz val="9"/>
      <name val="Arial CE"/>
      <charset val="238"/>
    </font>
    <font>
      <sz val="8"/>
      <color rgb="FFFF0000"/>
      <name val="Arial CE"/>
    </font>
    <font>
      <sz val="8"/>
      <color rgb="FFFF0000"/>
      <name val="Arial CE"/>
      <charset val="238"/>
    </font>
    <font>
      <sz val="10"/>
      <color rgb="FFFF0000"/>
      <name val="Arial CE"/>
      <charset val="238"/>
    </font>
    <font>
      <sz val="8"/>
      <color rgb="FFFF0000"/>
      <name val="Czcionka tekstu podstawowego"/>
      <family val="2"/>
      <charset val="238"/>
    </font>
    <font>
      <sz val="9"/>
      <color theme="1"/>
      <name val="Arial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Arial CE"/>
    </font>
    <font>
      <sz val="8"/>
      <name val="Czcionka tekstu podstawowego"/>
      <family val="2"/>
      <charset val="238"/>
    </font>
    <font>
      <b/>
      <sz val="8"/>
      <color indexed="8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sz val="8.5"/>
      <name val="Arial"/>
      <family val="2"/>
      <charset val="238"/>
    </font>
    <font>
      <b/>
      <sz val="8.5"/>
      <color indexed="8"/>
      <name val="Arial"/>
      <family val="2"/>
      <charset val="238"/>
    </font>
    <font>
      <b/>
      <sz val="8.5"/>
      <name val="Arial"/>
      <family val="2"/>
      <charset val="238"/>
    </font>
    <font>
      <sz val="8.5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9.5"/>
      <color indexed="8"/>
      <name val="Arial"/>
      <family val="2"/>
      <charset val="238"/>
    </font>
    <font>
      <sz val="9.5"/>
      <color indexed="8"/>
      <name val="Arial"/>
      <family val="2"/>
      <charset val="238"/>
    </font>
    <font>
      <sz val="11"/>
      <color rgb="FFFF0000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4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4" fillId="0" borderId="0"/>
    <xf numFmtId="0" fontId="1" fillId="0" borderId="0"/>
    <xf numFmtId="0" fontId="7" fillId="0" borderId="0"/>
    <xf numFmtId="0" fontId="45" fillId="0" borderId="0"/>
    <xf numFmtId="43" fontId="45" fillId="0" borderId="0" applyFont="0" applyFill="0" applyBorder="0" applyAlignment="0" applyProtection="0"/>
    <xf numFmtId="0" fontId="4" fillId="0" borderId="0"/>
    <xf numFmtId="0" fontId="7" fillId="0" borderId="0"/>
    <xf numFmtId="43" fontId="45" fillId="0" borderId="0" applyFont="0" applyFill="0" applyBorder="0" applyAlignment="0" applyProtection="0"/>
    <xf numFmtId="0" fontId="51" fillId="0" borderId="0"/>
    <xf numFmtId="43" fontId="5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76" fillId="0" borderId="0"/>
    <xf numFmtId="43" fontId="51" fillId="0" borderId="0" applyFont="0" applyFill="0" applyBorder="0" applyAlignment="0" applyProtection="0"/>
    <xf numFmtId="0" fontId="51" fillId="0" borderId="0"/>
    <xf numFmtId="0" fontId="3" fillId="0" borderId="0" applyNumberFormat="0" applyFill="0" applyBorder="0" applyAlignment="0" applyProtection="0">
      <alignment vertical="top"/>
    </xf>
    <xf numFmtId="43" fontId="76" fillId="0" borderId="0" applyFont="0" applyFill="0" applyBorder="0" applyAlignment="0" applyProtection="0"/>
  </cellStyleXfs>
  <cellXfs count="614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center" vertical="top"/>
    </xf>
    <xf numFmtId="43" fontId="6" fillId="0" borderId="7" xfId="4" applyFont="1" applyBorder="1" applyAlignment="1">
      <alignment horizontal="center" vertical="center"/>
    </xf>
    <xf numFmtId="43" fontId="10" fillId="0" borderId="1" xfId="4" applyFont="1" applyBorder="1" applyAlignment="1">
      <alignment horizontal="left" vertical="center" wrapText="1"/>
    </xf>
    <xf numFmtId="43" fontId="11" fillId="0" borderId="1" xfId="4" applyFont="1" applyBorder="1" applyAlignment="1">
      <alignment horizontal="left" vertical="center" wrapText="1"/>
    </xf>
    <xf numFmtId="0" fontId="12" fillId="0" borderId="0" xfId="1" applyFont="1"/>
    <xf numFmtId="167" fontId="13" fillId="0" borderId="1" xfId="4" applyNumberFormat="1" applyFont="1" applyBorder="1" applyAlignment="1">
      <alignment horizontal="center" vertical="center"/>
    </xf>
    <xf numFmtId="0" fontId="14" fillId="0" borderId="1" xfId="3" applyFont="1" applyBorder="1" applyAlignment="1">
      <alignment horizontal="center" vertical="center"/>
    </xf>
    <xf numFmtId="0" fontId="15" fillId="0" borderId="1" xfId="3" applyFont="1" applyBorder="1" applyAlignment="1">
      <alignment horizontal="center" vertical="top"/>
    </xf>
    <xf numFmtId="0" fontId="19" fillId="0" borderId="0" xfId="1" applyFont="1"/>
    <xf numFmtId="0" fontId="20" fillId="0" borderId="0" xfId="1" applyFont="1"/>
    <xf numFmtId="0" fontId="20" fillId="0" borderId="0" xfId="1" applyFont="1" applyAlignment="1">
      <alignment vertical="center"/>
    </xf>
    <xf numFmtId="0" fontId="21" fillId="0" borderId="0" xfId="1" applyFont="1" applyAlignment="1">
      <alignment horizontal="center"/>
    </xf>
    <xf numFmtId="0" fontId="22" fillId="0" borderId="0" xfId="1" applyFont="1"/>
    <xf numFmtId="0" fontId="23" fillId="0" borderId="0" xfId="1" applyFont="1"/>
    <xf numFmtId="0" fontId="23" fillId="0" borderId="0" xfId="1" applyFont="1" applyAlignment="1">
      <alignment vertical="center"/>
    </xf>
    <xf numFmtId="0" fontId="24" fillId="0" borderId="0" xfId="1" applyFont="1" applyAlignment="1">
      <alignment horizontal="center"/>
    </xf>
    <xf numFmtId="4" fontId="23" fillId="0" borderId="0" xfId="1" applyNumberFormat="1" applyFont="1"/>
    <xf numFmtId="4" fontId="23" fillId="0" borderId="0" xfId="1" applyNumberFormat="1" applyFont="1" applyAlignment="1">
      <alignment vertical="center"/>
    </xf>
    <xf numFmtId="4" fontId="25" fillId="0" borderId="11" xfId="2" applyNumberFormat="1" applyFont="1" applyBorder="1" applyAlignment="1">
      <alignment horizontal="right" vertical="center"/>
    </xf>
    <xf numFmtId="4" fontId="23" fillId="0" borderId="1" xfId="1" applyNumberFormat="1" applyFont="1" applyBorder="1" applyAlignment="1">
      <alignment vertical="center"/>
    </xf>
    <xf numFmtId="0" fontId="23" fillId="0" borderId="1" xfId="1" applyFont="1" applyBorder="1" applyAlignment="1">
      <alignment vertical="center"/>
    </xf>
    <xf numFmtId="4" fontId="25" fillId="0" borderId="1" xfId="2" applyNumberFormat="1" applyFont="1" applyBorder="1" applyAlignment="1">
      <alignment horizontal="right" vertical="center"/>
    </xf>
    <xf numFmtId="4" fontId="25" fillId="0" borderId="7" xfId="4" applyNumberFormat="1" applyFont="1" applyBorder="1" applyAlignment="1">
      <alignment vertical="center"/>
    </xf>
    <xf numFmtId="4" fontId="10" fillId="0" borderId="1" xfId="4" applyNumberFormat="1" applyFont="1" applyBorder="1" applyAlignment="1">
      <alignment vertical="center"/>
    </xf>
    <xf numFmtId="4" fontId="10" fillId="0" borderId="1" xfId="4" applyNumberFormat="1" applyFont="1" applyBorder="1" applyAlignment="1">
      <alignment horizontal="right" vertical="center" wrapText="1"/>
    </xf>
    <xf numFmtId="165" fontId="10" fillId="0" borderId="7" xfId="4" applyNumberFormat="1" applyFont="1" applyBorder="1" applyAlignment="1">
      <alignment horizontal="center" vertical="center"/>
    </xf>
    <xf numFmtId="4" fontId="25" fillId="0" borderId="11" xfId="2" applyNumberFormat="1" applyFont="1" applyBorder="1" applyAlignment="1">
      <alignment horizontal="right" vertical="top"/>
    </xf>
    <xf numFmtId="4" fontId="25" fillId="0" borderId="1" xfId="2" applyNumberFormat="1" applyFont="1" applyBorder="1" applyAlignment="1">
      <alignment horizontal="right" vertical="top"/>
    </xf>
    <xf numFmtId="4" fontId="10" fillId="0" borderId="1" xfId="2" applyNumberFormat="1" applyFont="1" applyBorder="1" applyAlignment="1">
      <alignment vertical="center"/>
    </xf>
    <xf numFmtId="4" fontId="11" fillId="0" borderId="1" xfId="4" applyNumberFormat="1" applyFont="1" applyBorder="1" applyAlignment="1">
      <alignment vertical="center"/>
    </xf>
    <xf numFmtId="167" fontId="11" fillId="0" borderId="1" xfId="4" applyNumberFormat="1" applyFont="1" applyBorder="1" applyAlignment="1">
      <alignment vertical="center"/>
    </xf>
    <xf numFmtId="4" fontId="11" fillId="0" borderId="1" xfId="4" applyNumberFormat="1" applyFont="1" applyBorder="1" applyAlignment="1">
      <alignment horizontal="right" vertical="center"/>
    </xf>
    <xf numFmtId="4" fontId="25" fillId="0" borderId="17" xfId="2" applyNumberFormat="1" applyFont="1" applyBorder="1" applyAlignment="1">
      <alignment horizontal="right" vertical="center"/>
    </xf>
    <xf numFmtId="4" fontId="10" fillId="0" borderId="18" xfId="2" applyNumberFormat="1" applyFont="1" applyBorder="1" applyAlignment="1">
      <alignment horizontal="right" vertical="center"/>
    </xf>
    <xf numFmtId="43" fontId="26" fillId="0" borderId="1" xfId="2" applyFont="1" applyBorder="1" applyAlignment="1">
      <alignment horizontal="left" vertical="top" wrapText="1"/>
    </xf>
    <xf numFmtId="167" fontId="26" fillId="0" borderId="1" xfId="4" applyNumberFormat="1" applyFont="1" applyBorder="1" applyAlignment="1">
      <alignment vertical="center"/>
    </xf>
    <xf numFmtId="4" fontId="26" fillId="0" borderId="1" xfId="4" applyNumberFormat="1" applyFont="1" applyBorder="1" applyAlignment="1">
      <alignment horizontal="right" vertical="center"/>
    </xf>
    <xf numFmtId="4" fontId="10" fillId="0" borderId="1" xfId="4" applyNumberFormat="1" applyFont="1" applyFill="1" applyBorder="1" applyAlignment="1">
      <alignment horizontal="right" vertical="center" wrapText="1"/>
    </xf>
    <xf numFmtId="43" fontId="10" fillId="0" borderId="1" xfId="4" applyFont="1" applyFill="1" applyBorder="1" applyAlignment="1">
      <alignment horizontal="left" vertical="center" wrapText="1"/>
    </xf>
    <xf numFmtId="4" fontId="10" fillId="0" borderId="1" xfId="2" applyNumberFormat="1" applyFont="1" applyBorder="1" applyAlignment="1">
      <alignment horizontal="right" vertical="center"/>
    </xf>
    <xf numFmtId="4" fontId="25" fillId="0" borderId="1" xfId="4" applyNumberFormat="1" applyFont="1" applyBorder="1" applyAlignment="1">
      <alignment vertical="center"/>
    </xf>
    <xf numFmtId="0" fontId="23" fillId="0" borderId="7" xfId="1" applyFont="1" applyBorder="1" applyAlignment="1">
      <alignment vertical="center"/>
    </xf>
    <xf numFmtId="4" fontId="25" fillId="0" borderId="23" xfId="2" applyNumberFormat="1" applyFont="1" applyBorder="1" applyAlignment="1">
      <alignment horizontal="right" vertical="center"/>
    </xf>
    <xf numFmtId="4" fontId="10" fillId="0" borderId="7" xfId="4" applyNumberFormat="1" applyFont="1" applyBorder="1" applyAlignment="1">
      <alignment vertical="center"/>
    </xf>
    <xf numFmtId="4" fontId="10" fillId="0" borderId="7" xfId="4" applyNumberFormat="1" applyFont="1" applyBorder="1" applyAlignment="1">
      <alignment horizontal="right" vertical="center" wrapText="1"/>
    </xf>
    <xf numFmtId="43" fontId="10" fillId="0" borderId="7" xfId="4" applyFont="1" applyBorder="1" applyAlignment="1">
      <alignment horizontal="left" vertical="center" wrapText="1"/>
    </xf>
    <xf numFmtId="4" fontId="26" fillId="0" borderId="1" xfId="4" applyNumberFormat="1" applyFont="1" applyBorder="1" applyAlignment="1">
      <alignment vertical="center"/>
    </xf>
    <xf numFmtId="165" fontId="10" fillId="0" borderId="1" xfId="4" applyNumberFormat="1" applyFont="1" applyBorder="1" applyAlignment="1">
      <alignment horizontal="center" vertical="center"/>
    </xf>
    <xf numFmtId="4" fontId="25" fillId="0" borderId="18" xfId="2" applyNumberFormat="1" applyFont="1" applyBorder="1" applyAlignment="1">
      <alignment horizontal="right" vertical="center"/>
    </xf>
    <xf numFmtId="4" fontId="25" fillId="0" borderId="19" xfId="2" applyNumberFormat="1" applyFont="1" applyBorder="1" applyAlignment="1">
      <alignment horizontal="right" vertical="center"/>
    </xf>
    <xf numFmtId="43" fontId="26" fillId="0" borderId="1" xfId="2" applyFont="1" applyBorder="1" applyAlignment="1">
      <alignment horizontal="left" vertical="center" wrapText="1"/>
    </xf>
    <xf numFmtId="43" fontId="24" fillId="0" borderId="1" xfId="4" applyFont="1" applyBorder="1" applyAlignment="1">
      <alignment horizontal="center" vertical="center"/>
    </xf>
    <xf numFmtId="167" fontId="25" fillId="0" borderId="1" xfId="4" applyNumberFormat="1" applyFont="1" applyBorder="1" applyAlignment="1">
      <alignment vertical="center"/>
    </xf>
    <xf numFmtId="165" fontId="25" fillId="0" borderId="7" xfId="4" applyNumberFormat="1" applyFont="1" applyBorder="1" applyAlignment="1">
      <alignment horizontal="center" vertical="center"/>
    </xf>
    <xf numFmtId="4" fontId="25" fillId="0" borderId="32" xfId="2" applyNumberFormat="1" applyFont="1" applyBorder="1" applyAlignment="1">
      <alignment horizontal="right" vertical="center"/>
    </xf>
    <xf numFmtId="0" fontId="24" fillId="0" borderId="0" xfId="1" applyFont="1"/>
    <xf numFmtId="0" fontId="29" fillId="0" borderId="0" xfId="1" applyFont="1" applyAlignment="1">
      <alignment vertical="center"/>
    </xf>
    <xf numFmtId="0" fontId="7" fillId="0" borderId="0" xfId="9" applyAlignment="1">
      <alignment vertical="center"/>
    </xf>
    <xf numFmtId="0" fontId="31" fillId="0" borderId="36" xfId="6" applyFont="1" applyBorder="1" applyAlignment="1">
      <alignment vertical="center"/>
    </xf>
    <xf numFmtId="0" fontId="31" fillId="0" borderId="36" xfId="6" applyFont="1" applyBorder="1" applyAlignment="1">
      <alignment horizontal="center" vertical="center"/>
    </xf>
    <xf numFmtId="0" fontId="31" fillId="0" borderId="1" xfId="6" applyFont="1" applyBorder="1" applyAlignment="1">
      <alignment horizontal="center" vertical="center"/>
    </xf>
    <xf numFmtId="0" fontId="7" fillId="0" borderId="0" xfId="6"/>
    <xf numFmtId="0" fontId="36" fillId="0" borderId="0" xfId="6" applyFont="1"/>
    <xf numFmtId="0" fontId="7" fillId="0" borderId="0" xfId="12"/>
    <xf numFmtId="0" fontId="7" fillId="0" borderId="0" xfId="12" applyFont="1"/>
    <xf numFmtId="0" fontId="38" fillId="0" borderId="0" xfId="6" applyFont="1" applyAlignment="1">
      <alignment horizontal="center"/>
    </xf>
    <xf numFmtId="0" fontId="40" fillId="0" borderId="2" xfId="6" applyFont="1" applyBorder="1" applyAlignment="1">
      <alignment horizontal="left" vertical="top" wrapText="1"/>
    </xf>
    <xf numFmtId="0" fontId="4" fillId="0" borderId="0" xfId="5"/>
    <xf numFmtId="0" fontId="40" fillId="0" borderId="2" xfId="5" applyFont="1" applyBorder="1" applyAlignment="1">
      <alignment horizontal="left" vertical="top" wrapText="1"/>
    </xf>
    <xf numFmtId="0" fontId="40" fillId="0" borderId="2" xfId="5" applyFont="1" applyBorder="1" applyAlignment="1">
      <alignment horizontal="center" vertical="top" wrapText="1"/>
    </xf>
    <xf numFmtId="0" fontId="4" fillId="0" borderId="0" xfId="10"/>
    <xf numFmtId="0" fontId="41" fillId="0" borderId="7" xfId="6" applyFont="1" applyBorder="1" applyAlignment="1">
      <alignment horizontal="center" vertical="top" wrapText="1"/>
    </xf>
    <xf numFmtId="0" fontId="23" fillId="0" borderId="0" xfId="1" applyFont="1" applyAlignment="1">
      <alignment horizontal="center" vertical="top"/>
    </xf>
    <xf numFmtId="0" fontId="15" fillId="0" borderId="0" xfId="3" applyFont="1" applyAlignment="1">
      <alignment horizontal="center" vertical="top"/>
    </xf>
    <xf numFmtId="166" fontId="5" fillId="0" borderId="1" xfId="4" applyNumberFormat="1" applyFont="1" applyBorder="1" applyAlignment="1">
      <alignment horizontal="center" vertical="center"/>
    </xf>
    <xf numFmtId="4" fontId="5" fillId="0" borderId="1" xfId="4" applyNumberFormat="1" applyFont="1" applyBorder="1" applyAlignment="1">
      <alignment horizontal="right" vertical="center"/>
    </xf>
    <xf numFmtId="0" fontId="3" fillId="0" borderId="0" xfId="1" applyFont="1" applyAlignment="1">
      <alignment vertical="center"/>
    </xf>
    <xf numFmtId="49" fontId="3" fillId="0" borderId="1" xfId="4" applyNumberFormat="1" applyFont="1" applyBorder="1" applyAlignment="1">
      <alignment horizontal="center" vertical="center"/>
    </xf>
    <xf numFmtId="4" fontId="3" fillId="0" borderId="1" xfId="4" applyNumberFormat="1" applyFont="1" applyBorder="1" applyAlignment="1">
      <alignment horizontal="right" vertical="center"/>
    </xf>
    <xf numFmtId="4" fontId="6" fillId="0" borderId="1" xfId="4" applyNumberFormat="1" applyFont="1" applyBorder="1" applyAlignment="1">
      <alignment horizontal="right" vertical="center"/>
    </xf>
    <xf numFmtId="49" fontId="6" fillId="0" borderId="1" xfId="4" applyNumberFormat="1" applyFont="1" applyBorder="1" applyAlignment="1">
      <alignment horizontal="center" vertical="center"/>
    </xf>
    <xf numFmtId="164" fontId="5" fillId="0" borderId="1" xfId="4" applyNumberFormat="1" applyFont="1" applyBorder="1" applyAlignment="1">
      <alignment horizontal="center" vertical="center"/>
    </xf>
    <xf numFmtId="165" fontId="3" fillId="0" borderId="7" xfId="4" applyNumberFormat="1" applyFont="1" applyBorder="1" applyAlignment="1">
      <alignment horizontal="center" vertical="center"/>
    </xf>
    <xf numFmtId="164" fontId="3" fillId="0" borderId="1" xfId="4" applyNumberFormat="1" applyFont="1" applyBorder="1" applyAlignment="1">
      <alignment horizontal="center" vertical="center"/>
    </xf>
    <xf numFmtId="43" fontId="6" fillId="0" borderId="1" xfId="4" applyFont="1" applyBorder="1" applyAlignment="1">
      <alignment horizontal="center" vertical="center"/>
    </xf>
    <xf numFmtId="4" fontId="3" fillId="0" borderId="5" xfId="4" applyNumberFormat="1" applyFont="1" applyBorder="1" applyAlignment="1">
      <alignment horizontal="right" vertical="center"/>
    </xf>
    <xf numFmtId="43" fontId="6" fillId="0" borderId="2" xfId="4" applyFont="1" applyBorder="1" applyAlignment="1">
      <alignment horizontal="center" vertical="center"/>
    </xf>
    <xf numFmtId="4" fontId="3" fillId="0" borderId="2" xfId="4" applyNumberFormat="1" applyFont="1" applyBorder="1" applyAlignment="1">
      <alignment horizontal="right" vertical="center"/>
    </xf>
    <xf numFmtId="4" fontId="2" fillId="0" borderId="0" xfId="1" applyNumberFormat="1" applyFont="1" applyAlignment="1">
      <alignment vertical="center"/>
    </xf>
    <xf numFmtId="0" fontId="2" fillId="0" borderId="0" xfId="1" applyFont="1" applyAlignment="1">
      <alignment vertical="center"/>
    </xf>
    <xf numFmtId="0" fontId="5" fillId="0" borderId="1" xfId="4" applyNumberFormat="1" applyFont="1" applyBorder="1" applyAlignment="1">
      <alignment vertical="top" wrapText="1"/>
    </xf>
    <xf numFmtId="0" fontId="3" fillId="0" borderId="1" xfId="4" applyNumberFormat="1" applyFont="1" applyBorder="1" applyAlignment="1">
      <alignment vertical="top" wrapText="1"/>
    </xf>
    <xf numFmtId="0" fontId="3" fillId="0" borderId="1" xfId="4" applyNumberFormat="1" applyFont="1" applyFill="1" applyBorder="1" applyAlignment="1">
      <alignment vertical="top" wrapText="1"/>
    </xf>
    <xf numFmtId="0" fontId="5" fillId="0" borderId="1" xfId="4" applyNumberFormat="1" applyFont="1" applyFill="1" applyBorder="1" applyAlignment="1">
      <alignment vertical="top" wrapText="1"/>
    </xf>
    <xf numFmtId="0" fontId="3" fillId="0" borderId="13" xfId="2" applyNumberFormat="1" applyFont="1" applyFill="1" applyBorder="1" applyAlignment="1">
      <alignment vertical="top" wrapText="1"/>
    </xf>
    <xf numFmtId="0" fontId="3" fillId="0" borderId="12" xfId="2" applyNumberFormat="1" applyFont="1" applyBorder="1" applyAlignment="1">
      <alignment vertical="top" wrapText="1"/>
    </xf>
    <xf numFmtId="0" fontId="3" fillId="0" borderId="11" xfId="2" applyNumberFormat="1" applyFont="1" applyBorder="1" applyAlignment="1">
      <alignment vertical="top" wrapText="1"/>
    </xf>
    <xf numFmtId="0" fontId="3" fillId="0" borderId="1" xfId="2" applyNumberFormat="1" applyFont="1" applyFill="1" applyBorder="1" applyAlignment="1">
      <alignment vertical="top" wrapText="1"/>
    </xf>
    <xf numFmtId="0" fontId="3" fillId="0" borderId="7" xfId="4" applyNumberFormat="1" applyFont="1" applyFill="1" applyBorder="1" applyAlignment="1">
      <alignment vertical="top" wrapText="1"/>
    </xf>
    <xf numFmtId="0" fontId="3" fillId="0" borderId="10" xfId="4" applyNumberFormat="1" applyFont="1" applyFill="1" applyBorder="1" applyAlignment="1">
      <alignment vertical="top" wrapText="1"/>
    </xf>
    <xf numFmtId="0" fontId="5" fillId="0" borderId="1" xfId="4" applyNumberFormat="1" applyFont="1" applyBorder="1" applyAlignment="1">
      <alignment vertical="center" wrapText="1"/>
    </xf>
    <xf numFmtId="0" fontId="3" fillId="0" borderId="1" xfId="4" applyNumberFormat="1" applyFont="1" applyBorder="1" applyAlignment="1">
      <alignment vertical="center" wrapText="1"/>
    </xf>
    <xf numFmtId="0" fontId="3" fillId="0" borderId="1" xfId="4" applyNumberFormat="1" applyFont="1" applyFill="1" applyBorder="1" applyAlignment="1">
      <alignment vertical="center" wrapText="1"/>
    </xf>
    <xf numFmtId="0" fontId="3" fillId="0" borderId="13" xfId="2" applyNumberFormat="1" applyFont="1" applyBorder="1" applyAlignment="1">
      <alignment vertical="center" wrapText="1"/>
    </xf>
    <xf numFmtId="0" fontId="3" fillId="0" borderId="12" xfId="2" applyNumberFormat="1" applyFont="1" applyBorder="1" applyAlignment="1">
      <alignment vertical="center" wrapText="1"/>
    </xf>
    <xf numFmtId="0" fontId="3" fillId="0" borderId="1" xfId="2" applyNumberFormat="1" applyFont="1" applyBorder="1" applyAlignment="1">
      <alignment vertical="center" wrapText="1"/>
    </xf>
    <xf numFmtId="0" fontId="3" fillId="0" borderId="5" xfId="2" applyNumberFormat="1" applyFont="1" applyBorder="1" applyAlignment="1">
      <alignment vertical="center" wrapText="1"/>
    </xf>
    <xf numFmtId="0" fontId="3" fillId="0" borderId="5" xfId="2" applyNumberFormat="1" applyFont="1" applyFill="1" applyBorder="1" applyAlignment="1">
      <alignment vertical="center" wrapText="1"/>
    </xf>
    <xf numFmtId="0" fontId="43" fillId="0" borderId="0" xfId="0" applyFont="1"/>
    <xf numFmtId="0" fontId="3" fillId="0" borderId="0" xfId="1" applyFont="1" applyAlignment="1">
      <alignment horizontal="center"/>
    </xf>
    <xf numFmtId="0" fontId="3" fillId="0" borderId="0" xfId="1" applyFont="1"/>
    <xf numFmtId="0" fontId="44" fillId="0" borderId="0" xfId="0" applyFont="1"/>
    <xf numFmtId="0" fontId="6" fillId="0" borderId="1" xfId="4" applyNumberFormat="1" applyFont="1" applyBorder="1" applyAlignment="1">
      <alignment vertical="top" wrapText="1"/>
    </xf>
    <xf numFmtId="0" fontId="4" fillId="0" borderId="0" xfId="3" applyFont="1" applyAlignment="1">
      <alignment horizontal="center" vertical="top"/>
    </xf>
    <xf numFmtId="0" fontId="45" fillId="0" borderId="0" xfId="13" applyAlignment="1"/>
    <xf numFmtId="0" fontId="45" fillId="0" borderId="0" xfId="13"/>
    <xf numFmtId="0" fontId="45" fillId="0" borderId="0" xfId="13" applyAlignment="1">
      <alignment vertical="center"/>
    </xf>
    <xf numFmtId="164" fontId="26" fillId="0" borderId="1" xfId="4" applyNumberFormat="1" applyFont="1" applyBorder="1" applyAlignment="1">
      <alignment horizontal="center" vertical="center"/>
    </xf>
    <xf numFmtId="164" fontId="25" fillId="0" borderId="1" xfId="4" applyNumberFormat="1" applyFont="1" applyBorder="1" applyAlignment="1">
      <alignment horizontal="center" vertical="center"/>
    </xf>
    <xf numFmtId="166" fontId="26" fillId="0" borderId="1" xfId="4" applyNumberFormat="1" applyFont="1" applyBorder="1" applyAlignment="1">
      <alignment horizontal="center" vertical="center"/>
    </xf>
    <xf numFmtId="164" fontId="10" fillId="0" borderId="1" xfId="4" applyNumberFormat="1" applyFont="1" applyBorder="1" applyAlignment="1">
      <alignment horizontal="center" vertical="center"/>
    </xf>
    <xf numFmtId="164" fontId="25" fillId="0" borderId="7" xfId="4" applyNumberFormat="1" applyFont="1" applyBorder="1" applyAlignment="1">
      <alignment horizontal="center" vertical="center"/>
    </xf>
    <xf numFmtId="43" fontId="26" fillId="0" borderId="33" xfId="2" applyFont="1" applyBorder="1" applyAlignment="1">
      <alignment horizontal="left" vertical="center" wrapText="1"/>
    </xf>
    <xf numFmtId="43" fontId="26" fillId="0" borderId="12" xfId="2" applyFont="1" applyBorder="1" applyAlignment="1">
      <alignment horizontal="left" vertical="center" wrapText="1"/>
    </xf>
    <xf numFmtId="43" fontId="10" fillId="0" borderId="1" xfId="2" applyFont="1" applyBorder="1" applyAlignment="1">
      <alignment horizontal="left" vertical="center" wrapText="1"/>
    </xf>
    <xf numFmtId="43" fontId="25" fillId="0" borderId="1" xfId="2" applyFont="1" applyBorder="1" applyAlignment="1">
      <alignment horizontal="left" vertical="center" wrapText="1"/>
    </xf>
    <xf numFmtId="169" fontId="37" fillId="0" borderId="0" xfId="12" applyNumberFormat="1" applyFont="1" applyFill="1" applyBorder="1" applyAlignment="1" applyProtection="1">
      <alignment wrapText="1"/>
    </xf>
    <xf numFmtId="43" fontId="37" fillId="0" borderId="0" xfId="12" applyNumberFormat="1" applyFont="1" applyFill="1" applyBorder="1" applyAlignment="1" applyProtection="1">
      <alignment wrapText="1"/>
    </xf>
    <xf numFmtId="0" fontId="48" fillId="0" borderId="0" xfId="6" applyFont="1" applyAlignment="1">
      <alignment horizontal="center" vertical="top"/>
    </xf>
    <xf numFmtId="0" fontId="4" fillId="0" borderId="1" xfId="9" applyFont="1" applyBorder="1" applyAlignment="1">
      <alignment horizontal="center" vertical="center"/>
    </xf>
    <xf numFmtId="0" fontId="4" fillId="0" borderId="1" xfId="9" applyFont="1" applyBorder="1" applyAlignment="1">
      <alignment horizontal="center" vertical="center" wrapText="1"/>
    </xf>
    <xf numFmtId="4" fontId="4" fillId="0" borderId="1" xfId="9" applyNumberFormat="1" applyFont="1" applyBorder="1" applyAlignment="1">
      <alignment vertical="center"/>
    </xf>
    <xf numFmtId="0" fontId="4" fillId="0" borderId="0" xfId="9" applyFont="1" applyBorder="1" applyAlignment="1">
      <alignment vertical="center"/>
    </xf>
    <xf numFmtId="0" fontId="4" fillId="0" borderId="0" xfId="9" applyFont="1" applyAlignment="1">
      <alignment vertical="center"/>
    </xf>
    <xf numFmtId="0" fontId="4" fillId="0" borderId="0" xfId="9" applyFont="1" applyFill="1" applyAlignment="1">
      <alignment vertical="center"/>
    </xf>
    <xf numFmtId="0" fontId="32" fillId="0" borderId="1" xfId="9" applyFont="1" applyBorder="1" applyAlignment="1">
      <alignment horizontal="center" vertical="center"/>
    </xf>
    <xf numFmtId="49" fontId="32" fillId="0" borderId="1" xfId="9" applyNumberFormat="1" applyFont="1" applyBorder="1" applyAlignment="1">
      <alignment horizontal="center" vertical="center"/>
    </xf>
    <xf numFmtId="0" fontId="32" fillId="0" borderId="1" xfId="9" applyFont="1" applyBorder="1" applyAlignment="1">
      <alignment vertical="center" wrapText="1"/>
    </xf>
    <xf numFmtId="4" fontId="32" fillId="0" borderId="1" xfId="9" applyNumberFormat="1" applyFont="1" applyBorder="1" applyAlignment="1">
      <alignment vertical="center"/>
    </xf>
    <xf numFmtId="0" fontId="4" fillId="2" borderId="1" xfId="9" applyFont="1" applyFill="1" applyBorder="1" applyAlignment="1">
      <alignment vertical="center" wrapText="1"/>
    </xf>
    <xf numFmtId="0" fontId="32" fillId="0" borderId="0" xfId="9" applyFont="1" applyAlignment="1">
      <alignment vertical="center"/>
    </xf>
    <xf numFmtId="0" fontId="8" fillId="0" borderId="1" xfId="9" applyFont="1" applyBorder="1" applyAlignment="1">
      <alignment horizontal="center" vertical="center"/>
    </xf>
    <xf numFmtId="0" fontId="8" fillId="0" borderId="1" xfId="9" applyFont="1" applyBorder="1" applyAlignment="1">
      <alignment horizontal="center" vertical="center" wrapText="1"/>
    </xf>
    <xf numFmtId="0" fontId="8" fillId="0" borderId="0" xfId="9" applyFont="1" applyBorder="1" applyAlignment="1">
      <alignment vertical="center"/>
    </xf>
    <xf numFmtId="167" fontId="32" fillId="0" borderId="0" xfId="9" applyNumberFormat="1" applyFont="1" applyBorder="1" applyAlignment="1">
      <alignment vertical="center"/>
    </xf>
    <xf numFmtId="0" fontId="8" fillId="0" borderId="2" xfId="9" applyFont="1" applyBorder="1" applyAlignment="1">
      <alignment horizontal="center" vertical="center"/>
    </xf>
    <xf numFmtId="4" fontId="8" fillId="0" borderId="4" xfId="9" applyNumberFormat="1" applyFont="1" applyBorder="1" applyAlignment="1">
      <alignment vertical="center"/>
    </xf>
    <xf numFmtId="0" fontId="40" fillId="0" borderId="3" xfId="6" applyFont="1" applyBorder="1" applyAlignment="1">
      <alignment horizontal="center" vertical="top" wrapText="1"/>
    </xf>
    <xf numFmtId="0" fontId="40" fillId="0" borderId="39" xfId="6" applyFont="1" applyBorder="1" applyAlignment="1">
      <alignment horizontal="left" vertical="top" wrapText="1"/>
    </xf>
    <xf numFmtId="4" fontId="40" fillId="0" borderId="3" xfId="6" applyNumberFormat="1" applyFont="1" applyBorder="1" applyAlignment="1">
      <alignment horizontal="center" vertical="top" wrapText="1"/>
    </xf>
    <xf numFmtId="0" fontId="4" fillId="0" borderId="0" xfId="12" applyFont="1"/>
    <xf numFmtId="0" fontId="17" fillId="0" borderId="0" xfId="12" applyFont="1" applyAlignment="1"/>
    <xf numFmtId="0" fontId="51" fillId="0" borderId="0" xfId="12" applyFont="1"/>
    <xf numFmtId="0" fontId="17" fillId="0" borderId="0" xfId="12" applyFont="1" applyAlignment="1">
      <alignment horizontal="center"/>
    </xf>
    <xf numFmtId="0" fontId="4" fillId="0" borderId="0" xfId="6" applyFont="1"/>
    <xf numFmtId="0" fontId="52" fillId="0" borderId="0" xfId="6" applyFont="1" applyAlignment="1">
      <alignment horizontal="center" vertical="center" wrapText="1"/>
    </xf>
    <xf numFmtId="0" fontId="8" fillId="0" borderId="38" xfId="6" applyFont="1" applyBorder="1" applyAlignment="1">
      <alignment horizontal="center" vertical="center" wrapText="1"/>
    </xf>
    <xf numFmtId="0" fontId="8" fillId="0" borderId="1" xfId="6" applyFont="1" applyBorder="1" applyAlignment="1">
      <alignment horizontal="center" vertical="center" wrapText="1"/>
    </xf>
    <xf numFmtId="0" fontId="8" fillId="0" borderId="7" xfId="6" applyNumberFormat="1" applyFont="1" applyBorder="1" applyAlignment="1">
      <alignment horizontal="center" vertical="center" wrapText="1"/>
    </xf>
    <xf numFmtId="0" fontId="32" fillId="0" borderId="1" xfId="12" applyFont="1" applyBorder="1" applyAlignment="1">
      <alignment horizontal="center" vertical="center"/>
    </xf>
    <xf numFmtId="4" fontId="32" fillId="0" borderId="1" xfId="12" applyNumberFormat="1" applyFont="1" applyBorder="1" applyAlignment="1">
      <alignment vertical="center"/>
    </xf>
    <xf numFmtId="0" fontId="4" fillId="0" borderId="1" xfId="12" applyFont="1" applyBorder="1" applyAlignment="1">
      <alignment horizontal="center" vertical="center"/>
    </xf>
    <xf numFmtId="4" fontId="4" fillId="0" borderId="1" xfId="12" applyNumberFormat="1" applyFont="1" applyBorder="1" applyAlignment="1">
      <alignment vertical="center"/>
    </xf>
    <xf numFmtId="0" fontId="4" fillId="0" borderId="1" xfId="12" applyFont="1" applyBorder="1" applyAlignment="1">
      <alignment vertical="center"/>
    </xf>
    <xf numFmtId="0" fontId="2" fillId="0" borderId="1" xfId="4" applyNumberFormat="1" applyFont="1" applyBorder="1" applyAlignment="1">
      <alignment horizontal="left" vertical="top" wrapText="1"/>
    </xf>
    <xf numFmtId="4" fontId="4" fillId="0" borderId="1" xfId="12" applyNumberFormat="1" applyFont="1" applyBorder="1" applyAlignment="1">
      <alignment vertical="top"/>
    </xf>
    <xf numFmtId="0" fontId="3" fillId="0" borderId="1" xfId="2" applyNumberFormat="1" applyFont="1" applyBorder="1" applyAlignment="1">
      <alignment vertical="top" wrapText="1"/>
    </xf>
    <xf numFmtId="0" fontId="6" fillId="0" borderId="1" xfId="4" applyNumberFormat="1" applyFont="1" applyBorder="1" applyAlignment="1">
      <alignment vertical="center" wrapText="1"/>
    </xf>
    <xf numFmtId="0" fontId="25" fillId="0" borderId="1" xfId="2" applyNumberFormat="1" applyFont="1" applyBorder="1" applyAlignment="1">
      <alignment horizontal="left" vertical="center" wrapText="1"/>
    </xf>
    <xf numFmtId="0" fontId="2" fillId="0" borderId="1" xfId="4" applyNumberFormat="1" applyFont="1" applyBorder="1" applyAlignment="1">
      <alignment horizontal="left" vertical="center" wrapText="1"/>
    </xf>
    <xf numFmtId="0" fontId="50" fillId="0" borderId="1" xfId="4" applyNumberFormat="1" applyFont="1" applyBorder="1" applyAlignment="1">
      <alignment horizontal="left" vertical="center" wrapText="1"/>
    </xf>
    <xf numFmtId="0" fontId="32" fillId="0" borderId="0" xfId="9" applyFont="1" applyBorder="1" applyAlignment="1">
      <alignment horizontal="center" vertical="center"/>
    </xf>
    <xf numFmtId="4" fontId="32" fillId="0" borderId="0" xfId="9" applyNumberFormat="1" applyFont="1" applyBorder="1" applyAlignment="1">
      <alignment vertical="center"/>
    </xf>
    <xf numFmtId="4" fontId="31" fillId="0" borderId="36" xfId="6" applyNumberFormat="1" applyFont="1" applyBorder="1" applyAlignment="1">
      <alignment vertical="center"/>
    </xf>
    <xf numFmtId="4" fontId="31" fillId="0" borderId="37" xfId="6" applyNumberFormat="1" applyFont="1" applyBorder="1" applyAlignment="1">
      <alignment vertical="center"/>
    </xf>
    <xf numFmtId="4" fontId="31" fillId="0" borderId="1" xfId="6" applyNumberFormat="1" applyFont="1" applyBorder="1" applyAlignment="1">
      <alignment vertical="center"/>
    </xf>
    <xf numFmtId="0" fontId="6" fillId="0" borderId="1" xfId="4" applyNumberFormat="1" applyFont="1" applyFill="1" applyBorder="1" applyAlignment="1">
      <alignment vertical="center" wrapText="1"/>
    </xf>
    <xf numFmtId="0" fontId="40" fillId="0" borderId="2" xfId="10" applyFont="1" applyBorder="1" applyAlignment="1">
      <alignment horizontal="center" vertical="top" wrapText="1"/>
    </xf>
    <xf numFmtId="4" fontId="40" fillId="0" borderId="2" xfId="10" applyNumberFormat="1" applyFont="1" applyBorder="1" applyAlignment="1">
      <alignment horizontal="center" vertical="top" wrapText="1"/>
    </xf>
    <xf numFmtId="0" fontId="3" fillId="0" borderId="1" xfId="2" applyNumberFormat="1" applyFont="1" applyFill="1" applyBorder="1" applyAlignment="1">
      <alignment vertical="center" wrapText="1"/>
    </xf>
    <xf numFmtId="0" fontId="53" fillId="0" borderId="9" xfId="6" applyFont="1" applyBorder="1" applyAlignment="1">
      <alignment horizontal="center" vertical="center" wrapText="1"/>
    </xf>
    <xf numFmtId="0" fontId="53" fillId="0" borderId="1" xfId="6" applyFont="1" applyBorder="1" applyAlignment="1">
      <alignment vertical="center" wrapText="1"/>
    </xf>
    <xf numFmtId="0" fontId="53" fillId="0" borderId="5" xfId="6" applyFont="1" applyBorder="1" applyAlignment="1">
      <alignment horizontal="left" vertical="center" wrapText="1"/>
    </xf>
    <xf numFmtId="4" fontId="53" fillId="0" borderId="1" xfId="6" applyNumberFormat="1" applyFont="1" applyBorder="1" applyAlignment="1">
      <alignment horizontal="right" vertical="center" wrapText="1"/>
    </xf>
    <xf numFmtId="0" fontId="53" fillId="0" borderId="0" xfId="6" applyFont="1" applyAlignment="1">
      <alignment vertical="top" wrapText="1"/>
    </xf>
    <xf numFmtId="0" fontId="8" fillId="0" borderId="2" xfId="6" applyFont="1" applyBorder="1" applyAlignment="1">
      <alignment horizontal="center" vertical="center" wrapText="1"/>
    </xf>
    <xf numFmtId="0" fontId="8" fillId="0" borderId="1" xfId="6" applyFont="1" applyBorder="1" applyAlignment="1">
      <alignment horizontal="left" vertical="center" wrapText="1"/>
    </xf>
    <xf numFmtId="4" fontId="8" fillId="0" borderId="1" xfId="6" applyNumberFormat="1" applyFont="1" applyBorder="1" applyAlignment="1">
      <alignment horizontal="right" vertical="center" wrapText="1"/>
    </xf>
    <xf numFmtId="0" fontId="8" fillId="0" borderId="0" xfId="6" applyFont="1" applyAlignment="1">
      <alignment vertical="top" wrapText="1"/>
    </xf>
    <xf numFmtId="0" fontId="8" fillId="0" borderId="1" xfId="6" applyFont="1" applyFill="1" applyBorder="1" applyAlignment="1">
      <alignment horizontal="left" vertical="center" wrapText="1"/>
    </xf>
    <xf numFmtId="4" fontId="8" fillId="0" borderId="1" xfId="6" applyNumberFormat="1" applyFont="1" applyBorder="1" applyAlignment="1">
      <alignment vertical="center"/>
    </xf>
    <xf numFmtId="43" fontId="2" fillId="0" borderId="1" xfId="4" applyFont="1" applyBorder="1" applyAlignment="1">
      <alignment horizontal="left" vertical="center" wrapText="1"/>
    </xf>
    <xf numFmtId="4" fontId="2" fillId="0" borderId="1" xfId="4" applyNumberFormat="1" applyFont="1" applyBorder="1" applyAlignment="1">
      <alignment horizontal="right" vertical="center"/>
    </xf>
    <xf numFmtId="0" fontId="53" fillId="0" borderId="1" xfId="6" applyFont="1" applyBorder="1" applyAlignment="1">
      <alignment horizontal="center" vertical="center" wrapText="1"/>
    </xf>
    <xf numFmtId="0" fontId="53" fillId="0" borderId="1" xfId="6" applyFont="1" applyBorder="1" applyAlignment="1">
      <alignment horizontal="left" vertical="center" wrapText="1"/>
    </xf>
    <xf numFmtId="0" fontId="8" fillId="0" borderId="1" xfId="6" applyFont="1" applyBorder="1" applyAlignment="1">
      <alignment vertical="center" wrapText="1"/>
    </xf>
    <xf numFmtId="4" fontId="8" fillId="0" borderId="1" xfId="6" applyNumberFormat="1" applyFont="1" applyBorder="1" applyAlignment="1">
      <alignment horizontal="left" vertical="center" wrapText="1"/>
    </xf>
    <xf numFmtId="43" fontId="8" fillId="0" borderId="1" xfId="2" applyFont="1" applyBorder="1" applyAlignment="1">
      <alignment vertical="center"/>
    </xf>
    <xf numFmtId="4" fontId="2" fillId="0" borderId="0" xfId="2" applyNumberFormat="1" applyFont="1" applyBorder="1" applyAlignment="1">
      <alignment horizontal="left" vertical="center" wrapText="1"/>
    </xf>
    <xf numFmtId="0" fontId="54" fillId="0" borderId="0" xfId="6" applyFont="1" applyAlignment="1">
      <alignment vertical="top" wrapText="1"/>
    </xf>
    <xf numFmtId="0" fontId="4" fillId="0" borderId="0" xfId="6" applyFont="1" applyAlignment="1">
      <alignment horizontal="center"/>
    </xf>
    <xf numFmtId="0" fontId="4" fillId="0" borderId="0" xfId="6" applyFont="1" applyAlignment="1">
      <alignment horizontal="left"/>
    </xf>
    <xf numFmtId="0" fontId="2" fillId="0" borderId="1" xfId="2" applyNumberFormat="1" applyFont="1" applyFill="1" applyBorder="1" applyAlignment="1">
      <alignment vertical="center" wrapText="1"/>
    </xf>
    <xf numFmtId="0" fontId="8" fillId="0" borderId="1" xfId="16" applyFont="1" applyFill="1" applyBorder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7" fillId="0" borderId="0" xfId="16"/>
    <xf numFmtId="0" fontId="0" fillId="0" borderId="0" xfId="0" applyBorder="1" applyAlignment="1"/>
    <xf numFmtId="0" fontId="33" fillId="0" borderId="0" xfId="0" applyFont="1" applyBorder="1" applyAlignment="1"/>
    <xf numFmtId="0" fontId="55" fillId="0" borderId="1" xfId="6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5" fillId="0" borderId="1" xfId="6" applyFont="1" applyBorder="1" applyAlignment="1">
      <alignment vertical="top" wrapText="1"/>
    </xf>
    <xf numFmtId="0" fontId="56" fillId="0" borderId="1" xfId="6" applyFont="1" applyBorder="1" applyAlignment="1">
      <alignment horizontal="center" vertical="top" wrapText="1"/>
    </xf>
    <xf numFmtId="0" fontId="56" fillId="0" borderId="1" xfId="6" applyFont="1" applyBorder="1" applyAlignment="1">
      <alignment vertical="top" wrapText="1"/>
    </xf>
    <xf numFmtId="0" fontId="16" fillId="0" borderId="1" xfId="6" applyFont="1" applyFill="1" applyBorder="1" applyAlignment="1">
      <alignment horizontal="center" vertical="center" wrapText="1"/>
    </xf>
    <xf numFmtId="43" fontId="57" fillId="0" borderId="1" xfId="4" applyFont="1" applyFill="1" applyBorder="1" applyAlignment="1">
      <alignment horizontal="left" vertical="top" wrapText="1"/>
    </xf>
    <xf numFmtId="0" fontId="6" fillId="0" borderId="1" xfId="6" applyFont="1" applyBorder="1" applyAlignment="1">
      <alignment vertical="center" wrapText="1"/>
    </xf>
    <xf numFmtId="0" fontId="14" fillId="0" borderId="1" xfId="9" applyFont="1" applyBorder="1" applyAlignment="1">
      <alignment horizontal="center" vertical="center"/>
    </xf>
    <xf numFmtId="0" fontId="60" fillId="0" borderId="1" xfId="0" applyFont="1" applyBorder="1" applyAlignment="1">
      <alignment horizontal="justify" vertical="center"/>
    </xf>
    <xf numFmtId="0" fontId="4" fillId="0" borderId="2" xfId="9" applyFont="1" applyBorder="1" applyAlignment="1">
      <alignment horizontal="center" vertical="center"/>
    </xf>
    <xf numFmtId="0" fontId="7" fillId="0" borderId="1" xfId="9" applyBorder="1" applyAlignment="1">
      <alignment vertical="center"/>
    </xf>
    <xf numFmtId="0" fontId="7" fillId="0" borderId="1" xfId="9" applyBorder="1" applyAlignment="1">
      <alignment horizontal="center" vertical="center"/>
    </xf>
    <xf numFmtId="0" fontId="7" fillId="0" borderId="1" xfId="9" applyFont="1" applyBorder="1" applyAlignment="1">
      <alignment horizontal="center" vertical="center"/>
    </xf>
    <xf numFmtId="43" fontId="6" fillId="0" borderId="7" xfId="4" applyFont="1" applyBorder="1" applyAlignment="1">
      <alignment vertical="center"/>
    </xf>
    <xf numFmtId="49" fontId="6" fillId="0" borderId="1" xfId="4" applyNumberFormat="1" applyFont="1" applyBorder="1" applyAlignment="1">
      <alignment vertical="center"/>
    </xf>
    <xf numFmtId="4" fontId="3" fillId="0" borderId="1" xfId="4" applyNumberFormat="1" applyFont="1" applyBorder="1" applyAlignment="1">
      <alignment vertical="center"/>
    </xf>
    <xf numFmtId="0" fontId="6" fillId="0" borderId="1" xfId="16" applyFont="1" applyFill="1" applyBorder="1" applyAlignment="1">
      <alignment horizontal="left" vertical="center" wrapText="1"/>
    </xf>
    <xf numFmtId="0" fontId="8" fillId="0" borderId="0" xfId="9" applyFont="1" applyBorder="1" applyAlignment="1">
      <alignment horizontal="center" vertical="center"/>
    </xf>
    <xf numFmtId="4" fontId="25" fillId="0" borderId="0" xfId="2" applyNumberFormat="1" applyFont="1" applyBorder="1" applyAlignment="1">
      <alignment horizontal="right" vertical="center"/>
    </xf>
    <xf numFmtId="4" fontId="25" fillId="0" borderId="28" xfId="2" applyNumberFormat="1" applyFont="1" applyBorder="1" applyAlignment="1">
      <alignment horizontal="right" vertical="center"/>
    </xf>
    <xf numFmtId="43" fontId="26" fillId="0" borderId="16" xfId="2" applyFont="1" applyBorder="1" applyAlignment="1">
      <alignment horizontal="left" vertical="center" wrapText="1"/>
    </xf>
    <xf numFmtId="0" fontId="17" fillId="0" borderId="0" xfId="12" applyFont="1" applyAlignment="1">
      <alignment horizontal="center"/>
    </xf>
    <xf numFmtId="4" fontId="25" fillId="0" borderId="20" xfId="2" applyNumberFormat="1" applyFont="1" applyBorder="1" applyAlignment="1">
      <alignment horizontal="right" vertical="center"/>
    </xf>
    <xf numFmtId="0" fontId="50" fillId="0" borderId="1" xfId="4" applyNumberFormat="1" applyFont="1" applyFill="1" applyBorder="1" applyAlignment="1">
      <alignment vertical="top" wrapText="1"/>
    </xf>
    <xf numFmtId="0" fontId="32" fillId="0" borderId="1" xfId="6" applyFont="1" applyBorder="1"/>
    <xf numFmtId="3" fontId="32" fillId="0" borderId="1" xfId="6" applyNumberFormat="1" applyFont="1" applyBorder="1" applyAlignment="1">
      <alignment horizontal="center"/>
    </xf>
    <xf numFmtId="4" fontId="32" fillId="0" borderId="1" xfId="6" applyNumberFormat="1" applyFont="1" applyBorder="1" applyAlignment="1">
      <alignment horizontal="right" vertical="center"/>
    </xf>
    <xf numFmtId="0" fontId="32" fillId="0" borderId="0" xfId="6" applyFont="1"/>
    <xf numFmtId="43" fontId="50" fillId="0" borderId="1" xfId="4" applyFont="1" applyBorder="1" applyAlignment="1">
      <alignment horizontal="left" vertical="center" wrapText="1"/>
    </xf>
    <xf numFmtId="0" fontId="32" fillId="0" borderId="1" xfId="6" applyFont="1" applyBorder="1" applyAlignment="1">
      <alignment horizontal="center" vertical="center"/>
    </xf>
    <xf numFmtId="0" fontId="8" fillId="0" borderId="1" xfId="12" applyFont="1" applyBorder="1" applyAlignment="1">
      <alignment horizontal="center" vertical="center"/>
    </xf>
    <xf numFmtId="0" fontId="2" fillId="0" borderId="1" xfId="4" applyNumberFormat="1" applyFont="1" applyBorder="1" applyAlignment="1">
      <alignment vertical="top" wrapText="1"/>
    </xf>
    <xf numFmtId="4" fontId="8" fillId="0" borderId="1" xfId="12" applyNumberFormat="1" applyFont="1" applyBorder="1" applyAlignment="1">
      <alignment vertical="center"/>
    </xf>
    <xf numFmtId="0" fontId="8" fillId="0" borderId="0" xfId="12" applyFont="1"/>
    <xf numFmtId="0" fontId="2" fillId="0" borderId="1" xfId="4" applyNumberFormat="1" applyFont="1" applyBorder="1" applyAlignment="1">
      <alignment vertical="center" wrapText="1"/>
    </xf>
    <xf numFmtId="0" fontId="8" fillId="0" borderId="1" xfId="12" applyFont="1" applyBorder="1" applyAlignment="1">
      <alignment vertical="center"/>
    </xf>
    <xf numFmtId="0" fontId="8" fillId="0" borderId="1" xfId="6" applyFont="1" applyBorder="1" applyAlignment="1">
      <alignment horizontal="center"/>
    </xf>
    <xf numFmtId="4" fontId="8" fillId="0" borderId="1" xfId="12" applyNumberFormat="1" applyFont="1" applyBorder="1" applyAlignment="1">
      <alignment horizontal="right" vertical="center"/>
    </xf>
    <xf numFmtId="0" fontId="8" fillId="0" borderId="1" xfId="6" applyFont="1" applyBorder="1"/>
    <xf numFmtId="0" fontId="8" fillId="0" borderId="0" xfId="6" applyFont="1"/>
    <xf numFmtId="0" fontId="61" fillId="0" borderId="0" xfId="6" applyFont="1" applyAlignment="1">
      <alignment horizontal="center"/>
    </xf>
    <xf numFmtId="4" fontId="8" fillId="0" borderId="1" xfId="6" applyNumberFormat="1" applyFont="1" applyBorder="1" applyAlignment="1">
      <alignment horizontal="right" vertical="center"/>
    </xf>
    <xf numFmtId="0" fontId="45" fillId="0" borderId="0" xfId="13" applyAlignment="1">
      <alignment horizontal="left"/>
    </xf>
    <xf numFmtId="0" fontId="4" fillId="0" borderId="1" xfId="0" applyFont="1" applyBorder="1" applyAlignment="1">
      <alignment horizontal="justify" vertical="center"/>
    </xf>
    <xf numFmtId="171" fontId="63" fillId="2" borderId="2" xfId="14" applyNumberFormat="1" applyFont="1" applyFill="1" applyBorder="1" applyAlignment="1">
      <alignment vertical="center"/>
    </xf>
    <xf numFmtId="4" fontId="4" fillId="0" borderId="0" xfId="9" applyNumberFormat="1" applyFont="1" applyBorder="1" applyAlignment="1">
      <alignment vertical="center"/>
    </xf>
    <xf numFmtId="43" fontId="50" fillId="0" borderId="1" xfId="2" applyFont="1" applyBorder="1" applyAlignment="1">
      <alignment horizontal="left" vertical="center" wrapText="1"/>
    </xf>
    <xf numFmtId="4" fontId="10" fillId="0" borderId="5" xfId="4" applyNumberFormat="1" applyFont="1" applyBorder="1" applyAlignment="1">
      <alignment vertical="center"/>
    </xf>
    <xf numFmtId="4" fontId="40" fillId="0" borderId="1" xfId="6" applyNumberFormat="1" applyFont="1" applyBorder="1" applyAlignment="1">
      <alignment horizontal="center" vertical="top" wrapText="1"/>
    </xf>
    <xf numFmtId="0" fontId="40" fillId="0" borderId="2" xfId="10" applyFont="1" applyBorder="1" applyAlignment="1">
      <alignment horizontal="center" vertical="top" wrapText="1"/>
    </xf>
    <xf numFmtId="0" fontId="40" fillId="0" borderId="2" xfId="6" applyFont="1" applyBorder="1" applyAlignment="1">
      <alignment horizontal="center" vertical="top" wrapText="1"/>
    </xf>
    <xf numFmtId="0" fontId="40" fillId="0" borderId="2" xfId="5" applyFont="1" applyBorder="1" applyAlignment="1">
      <alignment horizontal="center" vertical="top" wrapText="1"/>
    </xf>
    <xf numFmtId="0" fontId="40" fillId="0" borderId="3" xfId="6" applyFont="1" applyBorder="1" applyAlignment="1">
      <alignment horizontal="center" vertical="top" wrapText="1"/>
    </xf>
    <xf numFmtId="0" fontId="40" fillId="0" borderId="1" xfId="6" applyFont="1" applyBorder="1" applyAlignment="1">
      <alignment horizontal="center" vertical="top" wrapText="1"/>
    </xf>
    <xf numFmtId="0" fontId="41" fillId="0" borderId="7" xfId="6" applyFont="1" applyBorder="1" applyAlignment="1">
      <alignment horizontal="center" vertical="top" wrapText="1"/>
    </xf>
    <xf numFmtId="0" fontId="17" fillId="0" borderId="0" xfId="6" applyFont="1" applyBorder="1" applyAlignment="1">
      <alignment horizontal="center" vertical="center" wrapText="1"/>
    </xf>
    <xf numFmtId="0" fontId="55" fillId="0" borderId="4" xfId="0" applyFont="1" applyBorder="1" applyAlignment="1">
      <alignment horizontal="center" vertical="center" wrapText="1"/>
    </xf>
    <xf numFmtId="0" fontId="40" fillId="0" borderId="10" xfId="15" applyFont="1" applyFill="1" applyBorder="1" applyAlignment="1">
      <alignment vertical="top" wrapText="1"/>
    </xf>
    <xf numFmtId="0" fontId="40" fillId="0" borderId="5" xfId="15" applyFont="1" applyFill="1" applyBorder="1" applyAlignment="1">
      <alignment vertical="top" wrapText="1"/>
    </xf>
    <xf numFmtId="0" fontId="49" fillId="0" borderId="0" xfId="9" applyFont="1" applyBorder="1" applyAlignment="1">
      <alignment horizontal="center" vertical="center" wrapText="1"/>
    </xf>
    <xf numFmtId="4" fontId="61" fillId="0" borderId="2" xfId="10" applyNumberFormat="1" applyFont="1" applyBorder="1" applyAlignment="1">
      <alignment horizontal="center" vertical="top" wrapText="1"/>
    </xf>
    <xf numFmtId="4" fontId="48" fillId="0" borderId="1" xfId="6" applyNumberFormat="1" applyFont="1" applyBorder="1" applyAlignment="1">
      <alignment horizontal="center" vertical="center" wrapText="1"/>
    </xf>
    <xf numFmtId="0" fontId="48" fillId="0" borderId="1" xfId="6" applyFont="1" applyBorder="1" applyAlignment="1">
      <alignment horizontal="center" vertical="center" wrapText="1"/>
    </xf>
    <xf numFmtId="4" fontId="40" fillId="0" borderId="0" xfId="6" applyNumberFormat="1" applyFont="1" applyBorder="1" applyAlignment="1">
      <alignment horizontal="center" vertical="top" wrapText="1"/>
    </xf>
    <xf numFmtId="10" fontId="23" fillId="0" borderId="0" xfId="1" applyNumberFormat="1" applyFont="1"/>
    <xf numFmtId="49" fontId="3" fillId="0" borderId="12" xfId="14" applyNumberFormat="1" applyFont="1" applyFill="1" applyBorder="1" applyAlignment="1">
      <alignment horizontal="left" vertical="top" wrapText="1"/>
    </xf>
    <xf numFmtId="4" fontId="7" fillId="0" borderId="0" xfId="6" applyNumberFormat="1"/>
    <xf numFmtId="0" fontId="31" fillId="2" borderId="1" xfId="6" applyFont="1" applyFill="1" applyBorder="1" applyAlignment="1">
      <alignment horizontal="center" vertical="center"/>
    </xf>
    <xf numFmtId="0" fontId="31" fillId="2" borderId="1" xfId="6" applyFont="1" applyFill="1" applyBorder="1" applyAlignment="1">
      <alignment vertical="center"/>
    </xf>
    <xf numFmtId="4" fontId="31" fillId="2" borderId="1" xfId="6" applyNumberFormat="1" applyFont="1" applyFill="1" applyBorder="1" applyAlignment="1">
      <alignment vertical="center"/>
    </xf>
    <xf numFmtId="4" fontId="32" fillId="2" borderId="1" xfId="12" applyNumberFormat="1" applyFont="1" applyFill="1" applyBorder="1" applyAlignment="1">
      <alignment vertical="center"/>
    </xf>
    <xf numFmtId="170" fontId="53" fillId="2" borderId="7" xfId="6" applyNumberFormat="1" applyFont="1" applyFill="1" applyBorder="1" applyAlignment="1">
      <alignment horizontal="center" vertical="center" wrapText="1"/>
    </xf>
    <xf numFmtId="0" fontId="32" fillId="2" borderId="7" xfId="6" applyFont="1" applyFill="1" applyBorder="1"/>
    <xf numFmtId="0" fontId="32" fillId="2" borderId="6" xfId="6" applyFont="1" applyFill="1" applyBorder="1"/>
    <xf numFmtId="0" fontId="53" fillId="2" borderId="2" xfId="6" applyFont="1" applyFill="1" applyBorder="1" applyAlignment="1">
      <alignment horizontal="center" vertical="center" wrapText="1"/>
    </xf>
    <xf numFmtId="0" fontId="53" fillId="2" borderId="10" xfId="6" applyFont="1" applyFill="1" applyBorder="1" applyAlignment="1">
      <alignment horizontal="center" vertical="center"/>
    </xf>
    <xf numFmtId="4" fontId="53" fillId="2" borderId="1" xfId="6" applyNumberFormat="1" applyFont="1" applyFill="1" applyBorder="1" applyAlignment="1">
      <alignment horizontal="right" vertical="center" wrapText="1"/>
    </xf>
    <xf numFmtId="0" fontId="65" fillId="2" borderId="1" xfId="6" applyFont="1" applyFill="1" applyBorder="1" applyAlignment="1">
      <alignment horizontal="center" vertical="center" wrapText="1"/>
    </xf>
    <xf numFmtId="0" fontId="65" fillId="2" borderId="1" xfId="6" applyFont="1" applyFill="1" applyBorder="1" applyAlignment="1">
      <alignment horizontal="center" vertical="center"/>
    </xf>
    <xf numFmtId="4" fontId="48" fillId="2" borderId="1" xfId="6" applyNumberFormat="1" applyFont="1" applyFill="1" applyBorder="1" applyAlignment="1">
      <alignment horizontal="center" vertical="center" wrapText="1"/>
    </xf>
    <xf numFmtId="4" fontId="9" fillId="2" borderId="1" xfId="1" applyNumberFormat="1" applyFont="1" applyFill="1" applyBorder="1" applyAlignment="1">
      <alignment vertical="center"/>
    </xf>
    <xf numFmtId="0" fontId="8" fillId="2" borderId="1" xfId="3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4" fontId="5" fillId="2" borderId="1" xfId="4" applyNumberFormat="1" applyFont="1" applyFill="1" applyBorder="1" applyAlignment="1">
      <alignment vertical="center"/>
    </xf>
    <xf numFmtId="0" fontId="23" fillId="2" borderId="0" xfId="1" applyFont="1" applyFill="1" applyAlignment="1">
      <alignment vertical="center"/>
    </xf>
    <xf numFmtId="4" fontId="32" fillId="2" borderId="1" xfId="9" applyNumberFormat="1" applyFont="1" applyFill="1" applyBorder="1" applyAlignment="1">
      <alignment vertical="center"/>
    </xf>
    <xf numFmtId="0" fontId="32" fillId="2" borderId="1" xfId="9" applyFont="1" applyFill="1" applyBorder="1" applyAlignment="1">
      <alignment horizontal="center" vertical="center"/>
    </xf>
    <xf numFmtId="0" fontId="46" fillId="2" borderId="1" xfId="13" applyFont="1" applyFill="1" applyBorder="1" applyAlignment="1">
      <alignment vertical="center"/>
    </xf>
    <xf numFmtId="0" fontId="46" fillId="2" borderId="1" xfId="13" applyFont="1" applyFill="1" applyBorder="1" applyAlignment="1">
      <alignment horizontal="left" vertical="center"/>
    </xf>
    <xf numFmtId="43" fontId="46" fillId="2" borderId="1" xfId="14" applyFont="1" applyFill="1" applyBorder="1" applyAlignment="1">
      <alignment horizontal="center" vertical="center" wrapText="1"/>
    </xf>
    <xf numFmtId="4" fontId="66" fillId="0" borderId="11" xfId="2" applyNumberFormat="1" applyFont="1" applyBorder="1" applyAlignment="1">
      <alignment horizontal="right" vertical="center"/>
    </xf>
    <xf numFmtId="4" fontId="67" fillId="0" borderId="1" xfId="2" applyNumberFormat="1" applyFont="1" applyBorder="1" applyAlignment="1">
      <alignment vertical="center"/>
    </xf>
    <xf numFmtId="4" fontId="67" fillId="0" borderId="11" xfId="2" applyNumberFormat="1" applyFont="1" applyBorder="1" applyAlignment="1">
      <alignment horizontal="right" vertical="center"/>
    </xf>
    <xf numFmtId="43" fontId="10" fillId="0" borderId="1" xfId="4" applyFont="1" applyFill="1" applyBorder="1" applyAlignment="1">
      <alignment horizontal="left" vertical="top" wrapText="1"/>
    </xf>
    <xf numFmtId="0" fontId="68" fillId="0" borderId="0" xfId="6" applyFont="1"/>
    <xf numFmtId="0" fontId="17" fillId="0" borderId="0" xfId="3" applyFont="1" applyAlignment="1">
      <alignment horizontal="center"/>
    </xf>
    <xf numFmtId="0" fontId="17" fillId="0" borderId="0" xfId="12" applyFont="1" applyAlignment="1">
      <alignment horizontal="center"/>
    </xf>
    <xf numFmtId="0" fontId="32" fillId="0" borderId="1" xfId="9" applyFont="1" applyFill="1" applyBorder="1" applyAlignment="1">
      <alignment horizontal="center" vertical="center" wrapText="1"/>
    </xf>
    <xf numFmtId="0" fontId="60" fillId="0" borderId="0" xfId="0" applyFont="1" applyAlignment="1">
      <alignment horizontal="right"/>
    </xf>
    <xf numFmtId="0" fontId="60" fillId="0" borderId="0" xfId="0" applyFont="1" applyAlignment="1"/>
    <xf numFmtId="0" fontId="35" fillId="0" borderId="0" xfId="6" applyFont="1" applyAlignment="1">
      <alignment vertical="center"/>
    </xf>
    <xf numFmtId="0" fontId="32" fillId="2" borderId="7" xfId="6" applyFont="1" applyFill="1" applyBorder="1" applyAlignment="1">
      <alignment horizontal="center" vertical="center" wrapText="1"/>
    </xf>
    <xf numFmtId="0" fontId="32" fillId="2" borderId="7" xfId="6" applyFont="1" applyFill="1" applyBorder="1" applyAlignment="1">
      <alignment horizontal="center" vertical="center"/>
    </xf>
    <xf numFmtId="0" fontId="32" fillId="2" borderId="2" xfId="6" applyFont="1" applyFill="1" applyBorder="1" applyAlignment="1">
      <alignment vertical="center" wrapText="1"/>
    </xf>
    <xf numFmtId="0" fontId="32" fillId="2" borderId="2" xfId="6" applyFont="1" applyFill="1" applyBorder="1" applyAlignment="1">
      <alignment horizontal="center" vertical="center"/>
    </xf>
    <xf numFmtId="170" fontId="32" fillId="2" borderId="7" xfId="6" applyNumberFormat="1" applyFont="1" applyFill="1" applyBorder="1" applyAlignment="1">
      <alignment horizontal="center" vertical="center" wrapText="1"/>
    </xf>
    <xf numFmtId="170" fontId="32" fillId="2" borderId="2" xfId="6" applyNumberFormat="1" applyFont="1" applyFill="1" applyBorder="1" applyAlignment="1">
      <alignment vertical="center" wrapText="1"/>
    </xf>
    <xf numFmtId="0" fontId="6" fillId="0" borderId="1" xfId="6" applyFont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right" vertical="center"/>
    </xf>
    <xf numFmtId="49" fontId="2" fillId="0" borderId="12" xfId="14" applyNumberFormat="1" applyFont="1" applyFill="1" applyBorder="1" applyAlignment="1">
      <alignment horizontal="left" vertical="top" wrapText="1"/>
    </xf>
    <xf numFmtId="0" fontId="17" fillId="0" borderId="0" xfId="12" applyFont="1" applyAlignment="1">
      <alignment horizontal="center"/>
    </xf>
    <xf numFmtId="43" fontId="45" fillId="0" borderId="0" xfId="13" applyNumberFormat="1"/>
    <xf numFmtId="0" fontId="19" fillId="0" borderId="0" xfId="1" applyFont="1" applyAlignment="1">
      <alignment vertical="center"/>
    </xf>
    <xf numFmtId="0" fontId="58" fillId="0" borderId="0" xfId="13" applyFont="1" applyBorder="1" applyAlignment="1">
      <alignment vertical="center" wrapText="1"/>
    </xf>
    <xf numFmtId="0" fontId="4" fillId="0" borderId="0" xfId="3" applyFont="1" applyAlignment="1">
      <alignment horizontal="center" vertical="center"/>
    </xf>
    <xf numFmtId="4" fontId="46" fillId="2" borderId="1" xfId="13" applyNumberFormat="1" applyFont="1" applyFill="1" applyBorder="1" applyAlignment="1">
      <alignment horizontal="center"/>
    </xf>
    <xf numFmtId="4" fontId="47" fillId="2" borderId="1" xfId="13" applyNumberFormat="1" applyFont="1" applyFill="1" applyBorder="1" applyAlignment="1">
      <alignment horizontal="center"/>
    </xf>
    <xf numFmtId="4" fontId="47" fillId="2" borderId="1" xfId="14" applyNumberFormat="1" applyFont="1" applyFill="1" applyBorder="1" applyAlignment="1">
      <alignment horizontal="center"/>
    </xf>
    <xf numFmtId="0" fontId="46" fillId="0" borderId="1" xfId="13" applyFont="1" applyBorder="1" applyAlignment="1"/>
    <xf numFmtId="0" fontId="47" fillId="0" borderId="1" xfId="13" applyFont="1" applyBorder="1" applyAlignment="1"/>
    <xf numFmtId="0" fontId="46" fillId="0" borderId="0" xfId="13" applyFont="1" applyBorder="1" applyAlignment="1">
      <alignment horizontal="left"/>
    </xf>
    <xf numFmtId="0" fontId="47" fillId="0" borderId="0" xfId="13" applyFont="1" applyBorder="1" applyAlignment="1">
      <alignment horizontal="left"/>
    </xf>
    <xf numFmtId="0" fontId="46" fillId="2" borderId="0" xfId="13" applyFont="1" applyFill="1" applyBorder="1" applyAlignment="1">
      <alignment vertical="center"/>
    </xf>
    <xf numFmtId="0" fontId="45" fillId="0" borderId="39" xfId="13" applyBorder="1" applyAlignment="1"/>
    <xf numFmtId="0" fontId="45" fillId="0" borderId="39" xfId="13" applyBorder="1" applyAlignment="1">
      <alignment vertical="center"/>
    </xf>
    <xf numFmtId="0" fontId="62" fillId="0" borderId="0" xfId="13" applyFont="1" applyAlignment="1">
      <alignment horizontal="center" vertical="center"/>
    </xf>
    <xf numFmtId="4" fontId="72" fillId="0" borderId="2" xfId="5" applyNumberFormat="1" applyFont="1" applyBorder="1" applyAlignment="1">
      <alignment horizontal="center" vertical="top" wrapText="1"/>
    </xf>
    <xf numFmtId="4" fontId="71" fillId="0" borderId="2" xfId="5" applyNumberFormat="1" applyFont="1" applyBorder="1" applyAlignment="1">
      <alignment horizontal="center" vertical="top" wrapText="1"/>
    </xf>
    <xf numFmtId="4" fontId="72" fillId="0" borderId="2" xfId="6" applyNumberFormat="1" applyFont="1" applyBorder="1" applyAlignment="1">
      <alignment horizontal="center" vertical="top" wrapText="1"/>
    </xf>
    <xf numFmtId="4" fontId="71" fillId="0" borderId="2" xfId="6" applyNumberFormat="1" applyFont="1" applyBorder="1" applyAlignment="1">
      <alignment horizontal="center" vertical="top" wrapText="1"/>
    </xf>
    <xf numFmtId="43" fontId="50" fillId="0" borderId="0" xfId="2" applyFont="1" applyBorder="1" applyAlignment="1">
      <alignment horizontal="left" vertical="top" wrapText="1"/>
    </xf>
    <xf numFmtId="4" fontId="15" fillId="0" borderId="11" xfId="2" applyNumberFormat="1" applyFont="1" applyBorder="1" applyAlignment="1">
      <alignment horizontal="right" vertical="center"/>
    </xf>
    <xf numFmtId="4" fontId="15" fillId="0" borderId="1" xfId="2" applyNumberFormat="1" applyFont="1" applyBorder="1" applyAlignment="1">
      <alignment vertical="center"/>
    </xf>
    <xf numFmtId="43" fontId="73" fillId="0" borderId="1" xfId="2" applyFont="1" applyBorder="1" applyAlignment="1">
      <alignment horizontal="left" vertical="center" wrapText="1"/>
    </xf>
    <xf numFmtId="4" fontId="73" fillId="0" borderId="1" xfId="4" applyNumberFormat="1" applyFont="1" applyBorder="1" applyAlignment="1">
      <alignment vertical="center"/>
    </xf>
    <xf numFmtId="43" fontId="15" fillId="0" borderId="1" xfId="4" applyFont="1" applyBorder="1" applyAlignment="1">
      <alignment horizontal="left" vertical="center" wrapText="1"/>
    </xf>
    <xf numFmtId="4" fontId="15" fillId="0" borderId="1" xfId="4" applyNumberFormat="1" applyFont="1" applyBorder="1" applyAlignment="1">
      <alignment horizontal="right" vertical="center" wrapText="1"/>
    </xf>
    <xf numFmtId="4" fontId="15" fillId="0" borderId="1" xfId="4" applyNumberFormat="1" applyFont="1" applyBorder="1" applyAlignment="1">
      <alignment vertical="center"/>
    </xf>
    <xf numFmtId="4" fontId="74" fillId="0" borderId="1" xfId="1" applyNumberFormat="1" applyFont="1" applyBorder="1" applyAlignment="1">
      <alignment vertical="center"/>
    </xf>
    <xf numFmtId="4" fontId="64" fillId="0" borderId="11" xfId="2" applyNumberFormat="1" applyFont="1" applyBorder="1" applyAlignment="1">
      <alignment horizontal="right" vertical="center"/>
    </xf>
    <xf numFmtId="4" fontId="15" fillId="0" borderId="7" xfId="4" applyNumberFormat="1" applyFont="1" applyBorder="1" applyAlignment="1">
      <alignment vertical="center"/>
    </xf>
    <xf numFmtId="4" fontId="15" fillId="0" borderId="18" xfId="2" applyNumberFormat="1" applyFont="1" applyBorder="1" applyAlignment="1">
      <alignment horizontal="right" vertical="center"/>
    </xf>
    <xf numFmtId="4" fontId="3" fillId="0" borderId="0" xfId="1" applyNumberFormat="1" applyFont="1"/>
    <xf numFmtId="0" fontId="2" fillId="0" borderId="0" xfId="1" applyFont="1"/>
    <xf numFmtId="4" fontId="5" fillId="0" borderId="0" xfId="1" applyNumberFormat="1" applyFont="1"/>
    <xf numFmtId="4" fontId="75" fillId="0" borderId="0" xfId="1" applyNumberFormat="1" applyFont="1"/>
    <xf numFmtId="43" fontId="24" fillId="0" borderId="5" xfId="4" applyFont="1" applyBorder="1" applyAlignment="1">
      <alignment horizontal="center" vertical="center"/>
    </xf>
    <xf numFmtId="168" fontId="10" fillId="0" borderId="7" xfId="4" applyNumberFormat="1" applyFont="1" applyBorder="1" applyAlignment="1">
      <alignment horizontal="center" vertical="center"/>
    </xf>
    <xf numFmtId="165" fontId="25" fillId="0" borderId="1" xfId="4" applyNumberFormat="1" applyFont="1" applyBorder="1" applyAlignment="1">
      <alignment horizontal="center" vertical="center"/>
    </xf>
    <xf numFmtId="0" fontId="69" fillId="0" borderId="7" xfId="1" applyFont="1" applyBorder="1" applyAlignment="1">
      <alignment vertical="center"/>
    </xf>
    <xf numFmtId="0" fontId="69" fillId="0" borderId="0" xfId="1" applyFont="1" applyAlignment="1">
      <alignment vertical="center"/>
    </xf>
    <xf numFmtId="4" fontId="46" fillId="2" borderId="1" xfId="13" applyNumberFormat="1" applyFont="1" applyFill="1" applyBorder="1" applyAlignment="1">
      <alignment horizontal="center" vertical="center"/>
    </xf>
    <xf numFmtId="43" fontId="32" fillId="0" borderId="1" xfId="2" applyFont="1" applyBorder="1" applyAlignment="1">
      <alignment horizontal="left" vertical="center" wrapText="1"/>
    </xf>
    <xf numFmtId="0" fontId="7" fillId="0" borderId="1" xfId="9" applyFont="1" applyBorder="1" applyAlignment="1">
      <alignment vertical="center"/>
    </xf>
    <xf numFmtId="43" fontId="32" fillId="0" borderId="1" xfId="2" applyFont="1" applyBorder="1" applyAlignment="1">
      <alignment horizontal="left" vertical="top" wrapText="1"/>
    </xf>
    <xf numFmtId="0" fontId="74" fillId="0" borderId="1" xfId="1" applyFont="1" applyBorder="1" applyAlignment="1">
      <alignment vertical="center"/>
    </xf>
    <xf numFmtId="4" fontId="66" fillId="0" borderId="0" xfId="2" applyNumberFormat="1" applyFont="1" applyBorder="1" applyAlignment="1">
      <alignment horizontal="left" vertical="center"/>
    </xf>
    <xf numFmtId="4" fontId="64" fillId="0" borderId="1" xfId="2" applyNumberFormat="1" applyFont="1" applyBorder="1" applyAlignment="1">
      <alignment horizontal="right" vertical="center"/>
    </xf>
    <xf numFmtId="49" fontId="6" fillId="3" borderId="12" xfId="8" applyNumberFormat="1" applyFont="1" applyFill="1" applyBorder="1" applyAlignment="1" applyProtection="1">
      <alignment horizontal="center" vertical="center" wrapText="1"/>
      <protection locked="0"/>
    </xf>
    <xf numFmtId="0" fontId="27" fillId="3" borderId="1" xfId="1" applyFont="1" applyFill="1" applyBorder="1" applyAlignment="1">
      <alignment horizontal="center" vertical="center"/>
    </xf>
    <xf numFmtId="0" fontId="28" fillId="3" borderId="1" xfId="1" applyFont="1" applyFill="1" applyBorder="1" applyAlignment="1">
      <alignment horizontal="center" vertical="center"/>
    </xf>
    <xf numFmtId="0" fontId="28" fillId="3" borderId="2" xfId="1" applyFont="1" applyFill="1" applyBorder="1" applyAlignment="1">
      <alignment horizontal="center" vertical="center"/>
    </xf>
    <xf numFmtId="4" fontId="20" fillId="0" borderId="0" xfId="1" applyNumberFormat="1" applyFont="1"/>
    <xf numFmtId="49" fontId="6" fillId="3" borderId="43" xfId="8" applyNumberFormat="1" applyFont="1" applyFill="1" applyBorder="1" applyAlignment="1" applyProtection="1">
      <alignment horizontal="center" vertical="center" wrapText="1"/>
      <protection locked="0"/>
    </xf>
    <xf numFmtId="164" fontId="26" fillId="0" borderId="2" xfId="4" applyNumberFormat="1" applyFont="1" applyBorder="1" applyAlignment="1">
      <alignment horizontal="center" vertical="center"/>
    </xf>
    <xf numFmtId="165" fontId="25" fillId="0" borderId="3" xfId="4" applyNumberFormat="1" applyFont="1" applyBorder="1" applyAlignment="1">
      <alignment horizontal="center" vertical="center"/>
    </xf>
    <xf numFmtId="43" fontId="10" fillId="0" borderId="2" xfId="4" applyFont="1" applyBorder="1" applyAlignment="1">
      <alignment horizontal="left" vertical="center" wrapText="1"/>
    </xf>
    <xf numFmtId="4" fontId="10" fillId="0" borderId="2" xfId="4" applyNumberFormat="1" applyFont="1" applyBorder="1" applyAlignment="1">
      <alignment horizontal="right" vertical="center" wrapText="1"/>
    </xf>
    <xf numFmtId="4" fontId="10" fillId="0" borderId="2" xfId="4" applyNumberFormat="1" applyFont="1" applyBorder="1" applyAlignment="1">
      <alignment vertical="center"/>
    </xf>
    <xf numFmtId="4" fontId="25" fillId="0" borderId="3" xfId="4" applyNumberFormat="1" applyFont="1" applyBorder="1" applyAlignment="1">
      <alignment vertical="center"/>
    </xf>
    <xf numFmtId="4" fontId="25" fillId="0" borderId="2" xfId="2" applyNumberFormat="1" applyFont="1" applyBorder="1" applyAlignment="1">
      <alignment horizontal="right" vertical="center"/>
    </xf>
    <xf numFmtId="4" fontId="23" fillId="0" borderId="2" xfId="1" applyNumberFormat="1" applyFont="1" applyBorder="1" applyAlignment="1">
      <alignment vertical="center"/>
    </xf>
    <xf numFmtId="0" fontId="23" fillId="0" borderId="2" xfId="1" applyFont="1" applyBorder="1" applyAlignment="1">
      <alignment vertical="center"/>
    </xf>
    <xf numFmtId="4" fontId="10" fillId="0" borderId="2" xfId="2" applyNumberFormat="1" applyFont="1" applyBorder="1" applyAlignment="1">
      <alignment vertical="center"/>
    </xf>
    <xf numFmtId="0" fontId="11" fillId="0" borderId="1" xfId="21" applyFont="1" applyBorder="1" applyAlignment="1">
      <alignment horizontal="left" vertical="center"/>
    </xf>
    <xf numFmtId="0" fontId="60" fillId="0" borderId="0" xfId="0" applyFont="1" applyAlignment="1">
      <alignment horizontal="right"/>
    </xf>
    <xf numFmtId="0" fontId="17" fillId="0" borderId="0" xfId="12" applyFont="1" applyAlignment="1">
      <alignment horizontal="center"/>
    </xf>
    <xf numFmtId="0" fontId="17" fillId="0" borderId="0" xfId="12" applyFont="1" applyAlignment="1">
      <alignment horizontal="center"/>
    </xf>
    <xf numFmtId="43" fontId="77" fillId="0" borderId="0" xfId="23" applyFont="1" applyBorder="1" applyAlignment="1">
      <alignment horizontal="center"/>
    </xf>
    <xf numFmtId="43" fontId="78" fillId="0" borderId="0" xfId="23" applyFont="1" applyBorder="1" applyAlignment="1">
      <alignment horizontal="right" vertical="top" wrapText="1"/>
    </xf>
    <xf numFmtId="0" fontId="51" fillId="0" borderId="0" xfId="24" applyFont="1"/>
    <xf numFmtId="0" fontId="79" fillId="0" borderId="0" xfId="24" applyFont="1" applyAlignment="1">
      <alignment horizontal="center"/>
    </xf>
    <xf numFmtId="43" fontId="8" fillId="0" borderId="0" xfId="24" applyNumberFormat="1" applyFont="1" applyFill="1" applyBorder="1" applyAlignment="1" applyProtection="1">
      <alignment horizontal="center" wrapText="1"/>
    </xf>
    <xf numFmtId="0" fontId="51" fillId="0" borderId="0" xfId="24"/>
    <xf numFmtId="0" fontId="80" fillId="0" borderId="1" xfId="4" applyNumberFormat="1" applyFont="1" applyBorder="1" applyAlignment="1">
      <alignment horizontal="left" vertical="top" wrapText="1"/>
    </xf>
    <xf numFmtId="0" fontId="77" fillId="0" borderId="0" xfId="24" applyFont="1" applyAlignment="1">
      <alignment horizontal="center"/>
    </xf>
    <xf numFmtId="0" fontId="53" fillId="2" borderId="1" xfId="6" applyFont="1" applyFill="1" applyBorder="1" applyAlignment="1">
      <alignment horizontal="center" vertical="center" wrapText="1"/>
    </xf>
    <xf numFmtId="0" fontId="53" fillId="2" borderId="1" xfId="6" applyFont="1" applyFill="1" applyBorder="1" applyAlignment="1">
      <alignment horizontal="center" vertical="center"/>
    </xf>
    <xf numFmtId="170" fontId="53" fillId="2" borderId="1" xfId="6" applyNumberFormat="1" applyFont="1" applyFill="1" applyBorder="1" applyAlignment="1">
      <alignment horizontal="center" vertical="center" wrapText="1"/>
    </xf>
    <xf numFmtId="0" fontId="9" fillId="0" borderId="1" xfId="4" applyNumberFormat="1" applyFont="1" applyBorder="1" applyAlignment="1">
      <alignment vertical="center" wrapText="1"/>
    </xf>
    <xf numFmtId="0" fontId="20" fillId="0" borderId="1" xfId="1" applyFont="1" applyBorder="1" applyAlignment="1">
      <alignment horizontal="center" vertical="top"/>
    </xf>
    <xf numFmtId="0" fontId="57" fillId="0" borderId="1" xfId="2" applyNumberFormat="1" applyFont="1" applyBorder="1" applyAlignment="1">
      <alignment horizontal="left" vertical="center" wrapText="1"/>
    </xf>
    <xf numFmtId="49" fontId="8" fillId="0" borderId="1" xfId="4" applyNumberFormat="1" applyFont="1" applyBorder="1" applyAlignment="1">
      <alignment horizontal="center" vertical="center"/>
    </xf>
    <xf numFmtId="4" fontId="70" fillId="0" borderId="1" xfId="0" applyNumberFormat="1" applyFont="1" applyBorder="1" applyAlignment="1">
      <alignment horizontal="right" vertical="center"/>
    </xf>
    <xf numFmtId="49" fontId="4" fillId="0" borderId="1" xfId="9" applyNumberFormat="1" applyFont="1" applyBorder="1" applyAlignment="1">
      <alignment horizontal="center" vertical="center"/>
    </xf>
    <xf numFmtId="0" fontId="58" fillId="0" borderId="0" xfId="13" applyFont="1" applyBorder="1" applyAlignment="1">
      <alignment horizontal="center" vertical="center" wrapText="1"/>
    </xf>
    <xf numFmtId="0" fontId="46" fillId="2" borderId="1" xfId="13" applyFont="1" applyFill="1" applyBorder="1" applyAlignment="1">
      <alignment horizontal="center" vertical="center"/>
    </xf>
    <xf numFmtId="0" fontId="46" fillId="2" borderId="1" xfId="13" applyFont="1" applyFill="1" applyBorder="1" applyAlignment="1">
      <alignment horizontal="center" vertical="center" wrapText="1"/>
    </xf>
    <xf numFmtId="0" fontId="60" fillId="0" borderId="0" xfId="0" applyFont="1" applyAlignment="1">
      <alignment horizontal="right" vertical="center"/>
    </xf>
    <xf numFmtId="0" fontId="81" fillId="0" borderId="0" xfId="0" applyFont="1"/>
    <xf numFmtId="0" fontId="63" fillId="2" borderId="14" xfId="0" applyFont="1" applyFill="1" applyBorder="1" applyAlignment="1">
      <alignment horizontal="left" vertical="center" wrapText="1"/>
    </xf>
    <xf numFmtId="0" fontId="63" fillId="2" borderId="2" xfId="0" applyFont="1" applyFill="1" applyBorder="1" applyAlignment="1">
      <alignment horizontal="center" vertical="center" wrapText="1"/>
    </xf>
    <xf numFmtId="43" fontId="63" fillId="2" borderId="1" xfId="26" applyFont="1" applyFill="1" applyBorder="1" applyAlignment="1">
      <alignment horizontal="left" vertical="center" wrapText="1"/>
    </xf>
    <xf numFmtId="0" fontId="63" fillId="2" borderId="5" xfId="0" applyFont="1" applyFill="1" applyBorder="1" applyAlignment="1">
      <alignment horizontal="left" vertical="center" wrapText="1"/>
    </xf>
    <xf numFmtId="49" fontId="63" fillId="0" borderId="1" xfId="26" applyNumberFormat="1" applyFont="1" applyBorder="1" applyAlignment="1">
      <alignment horizontal="center" vertical="center"/>
    </xf>
    <xf numFmtId="0" fontId="63" fillId="2" borderId="1" xfId="0" applyFont="1" applyFill="1" applyBorder="1" applyAlignment="1">
      <alignment horizontal="center" vertical="center" wrapText="1"/>
    </xf>
    <xf numFmtId="43" fontId="63" fillId="2" borderId="1" xfId="26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 wrapText="1"/>
    </xf>
    <xf numFmtId="43" fontId="59" fillId="2" borderId="5" xfId="26" applyFont="1" applyFill="1" applyBorder="1" applyAlignment="1">
      <alignment horizontal="left" vertical="center"/>
    </xf>
    <xf numFmtId="0" fontId="63" fillId="2" borderId="8" xfId="0" applyFont="1" applyFill="1" applyBorder="1" applyAlignment="1">
      <alignment horizontal="left" vertical="center" wrapText="1"/>
    </xf>
    <xf numFmtId="43" fontId="59" fillId="2" borderId="1" xfId="26" applyFont="1" applyFill="1" applyBorder="1" applyAlignment="1">
      <alignment horizontal="left" vertical="center"/>
    </xf>
    <xf numFmtId="43" fontId="81" fillId="0" borderId="0" xfId="26" applyFont="1"/>
    <xf numFmtId="0" fontId="59" fillId="2" borderId="1" xfId="0" applyFont="1" applyFill="1" applyBorder="1" applyAlignment="1">
      <alignment horizontal="left" vertical="center"/>
    </xf>
    <xf numFmtId="49" fontId="63" fillId="2" borderId="1" xfId="26" applyNumberFormat="1" applyFont="1" applyFill="1" applyBorder="1" applyAlignment="1">
      <alignment horizontal="center" vertical="center"/>
    </xf>
    <xf numFmtId="0" fontId="63" fillId="2" borderId="1" xfId="0" applyFont="1" applyFill="1" applyBorder="1" applyAlignment="1">
      <alignment vertical="center" wrapText="1"/>
    </xf>
    <xf numFmtId="43" fontId="63" fillId="2" borderId="1" xfId="26" applyFont="1" applyFill="1" applyBorder="1" applyAlignment="1">
      <alignment vertical="center" wrapText="1"/>
    </xf>
    <xf numFmtId="0" fontId="59" fillId="2" borderId="3" xfId="0" applyFont="1" applyFill="1" applyBorder="1" applyAlignment="1">
      <alignment horizontal="left" vertical="center"/>
    </xf>
    <xf numFmtId="0" fontId="63" fillId="0" borderId="5" xfId="0" applyFont="1" applyBorder="1" applyAlignment="1">
      <alignment vertical="center" wrapText="1"/>
    </xf>
    <xf numFmtId="0" fontId="63" fillId="0" borderId="8" xfId="0" applyFont="1" applyBorder="1" applyAlignment="1">
      <alignment horizontal="left" vertical="center" wrapText="1"/>
    </xf>
    <xf numFmtId="0" fontId="81" fillId="0" borderId="0" xfId="0" applyFont="1" applyAlignment="1">
      <alignment horizontal="left" vertical="center"/>
    </xf>
    <xf numFmtId="0" fontId="63" fillId="0" borderId="1" xfId="0" applyFont="1" applyBorder="1" applyAlignment="1">
      <alignment vertical="center" wrapText="1"/>
    </xf>
    <xf numFmtId="0" fontId="59" fillId="2" borderId="1" xfId="0" applyFont="1" applyFill="1" applyBorder="1" applyAlignment="1">
      <alignment horizontal="left" vertical="center" wrapText="1"/>
    </xf>
    <xf numFmtId="0" fontId="59" fillId="2" borderId="3" xfId="0" applyFont="1" applyFill="1" applyBorder="1" applyAlignment="1">
      <alignment horizontal="left" vertical="center" wrapText="1"/>
    </xf>
    <xf numFmtId="43" fontId="63" fillId="2" borderId="5" xfId="26" applyFont="1" applyFill="1" applyBorder="1" applyAlignment="1">
      <alignment horizontal="left" vertical="center"/>
    </xf>
    <xf numFmtId="0" fontId="63" fillId="2" borderId="1" xfId="0" applyFont="1" applyFill="1" applyBorder="1" applyAlignment="1">
      <alignment vertical="center"/>
    </xf>
    <xf numFmtId="0" fontId="63" fillId="2" borderId="1" xfId="0" applyFont="1" applyFill="1" applyBorder="1" applyAlignment="1">
      <alignment horizontal="center" vertical="center"/>
    </xf>
    <xf numFmtId="43" fontId="63" fillId="2" borderId="5" xfId="26" applyFont="1" applyFill="1" applyBorder="1" applyAlignment="1">
      <alignment vertical="center"/>
    </xf>
    <xf numFmtId="0" fontId="63" fillId="2" borderId="8" xfId="0" applyFont="1" applyFill="1" applyBorder="1" applyAlignment="1">
      <alignment vertical="center" wrapText="1"/>
    </xf>
    <xf numFmtId="43" fontId="63" fillId="2" borderId="1" xfId="26" applyFont="1" applyFill="1" applyBorder="1" applyAlignment="1">
      <alignment vertical="center"/>
    </xf>
    <xf numFmtId="0" fontId="47" fillId="0" borderId="1" xfId="0" applyFont="1" applyBorder="1"/>
    <xf numFmtId="0" fontId="47" fillId="0" borderId="1" xfId="0" applyFont="1" applyBorder="1" applyAlignment="1">
      <alignment horizontal="center"/>
    </xf>
    <xf numFmtId="43" fontId="47" fillId="0" borderId="1" xfId="26" applyFont="1" applyBorder="1"/>
    <xf numFmtId="0" fontId="63" fillId="2" borderId="15" xfId="0" applyFont="1" applyFill="1" applyBorder="1" applyAlignment="1">
      <alignment vertical="center" wrapText="1"/>
    </xf>
    <xf numFmtId="0" fontId="81" fillId="0" borderId="0" xfId="0" applyFont="1" applyAlignment="1">
      <alignment vertical="center"/>
    </xf>
    <xf numFmtId="0" fontId="63" fillId="0" borderId="10" xfId="0" applyFont="1" applyBorder="1" applyAlignment="1">
      <alignment horizontal="left" vertical="center" wrapText="1"/>
    </xf>
    <xf numFmtId="0" fontId="63" fillId="0" borderId="2" xfId="0" applyFont="1" applyBorder="1" applyAlignment="1">
      <alignment horizontal="center" vertical="center"/>
    </xf>
    <xf numFmtId="43" fontId="63" fillId="0" borderId="2" xfId="26" applyFont="1" applyBorder="1" applyAlignment="1">
      <alignment horizontal="left" vertical="center"/>
    </xf>
    <xf numFmtId="0" fontId="63" fillId="2" borderId="10" xfId="0" applyFont="1" applyFill="1" applyBorder="1" applyAlignment="1">
      <alignment horizontal="left" vertical="center" wrapText="1"/>
    </xf>
    <xf numFmtId="0" fontId="63" fillId="0" borderId="5" xfId="0" applyFont="1" applyBorder="1" applyAlignment="1">
      <alignment horizontal="left" vertical="center" wrapText="1"/>
    </xf>
    <xf numFmtId="0" fontId="63" fillId="0" borderId="1" xfId="0" applyFont="1" applyBorder="1" applyAlignment="1">
      <alignment horizontal="center" vertical="center"/>
    </xf>
    <xf numFmtId="43" fontId="63" fillId="0" borderId="1" xfId="26" applyFont="1" applyBorder="1" applyAlignment="1">
      <alignment horizontal="left" vertical="center"/>
    </xf>
    <xf numFmtId="0" fontId="63" fillId="0" borderId="6" xfId="0" applyFont="1" applyBorder="1" applyAlignment="1">
      <alignment horizontal="left" vertical="center" wrapText="1"/>
    </xf>
    <xf numFmtId="0" fontId="63" fillId="0" borderId="7" xfId="0" applyFont="1" applyBorder="1" applyAlignment="1">
      <alignment horizontal="center" vertical="center"/>
    </xf>
    <xf numFmtId="43" fontId="63" fillId="0" borderId="15" xfId="26" applyFont="1" applyBorder="1" applyAlignment="1">
      <alignment horizontal="left" vertical="center"/>
    </xf>
    <xf numFmtId="49" fontId="63" fillId="0" borderId="7" xfId="26" applyNumberFormat="1" applyFont="1" applyBorder="1" applyAlignment="1">
      <alignment horizontal="center" vertical="center"/>
    </xf>
    <xf numFmtId="0" fontId="63" fillId="0" borderId="7" xfId="0" applyFont="1" applyBorder="1" applyAlignment="1">
      <alignment horizontal="center" vertical="center" wrapText="1"/>
    </xf>
    <xf numFmtId="43" fontId="63" fillId="0" borderId="7" xfId="26" applyFont="1" applyBorder="1" applyAlignment="1">
      <alignment horizontal="left" vertical="center"/>
    </xf>
    <xf numFmtId="0" fontId="46" fillId="2" borderId="0" xfId="0" applyFont="1" applyFill="1" applyBorder="1" applyAlignment="1">
      <alignment horizontal="left" vertical="center"/>
    </xf>
    <xf numFmtId="0" fontId="46" fillId="2" borderId="0" xfId="0" applyFont="1" applyFill="1" applyBorder="1" applyAlignment="1">
      <alignment horizontal="center" vertical="center"/>
    </xf>
    <xf numFmtId="43" fontId="46" fillId="2" borderId="1" xfId="26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8" fillId="0" borderId="0" xfId="13" applyFont="1" applyAlignment="1">
      <alignment vertical="center"/>
    </xf>
    <xf numFmtId="0" fontId="4" fillId="0" borderId="0" xfId="3" applyFont="1" applyAlignment="1">
      <alignment horizontal="left" vertical="center"/>
    </xf>
    <xf numFmtId="43" fontId="59" fillId="2" borderId="1" xfId="0" applyNumberFormat="1" applyFont="1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4" fontId="46" fillId="2" borderId="1" xfId="14" applyNumberFormat="1" applyFont="1" applyFill="1" applyBorder="1" applyAlignment="1">
      <alignment horizontal="center"/>
    </xf>
    <xf numFmtId="0" fontId="59" fillId="2" borderId="0" xfId="0" applyFont="1" applyFill="1" applyBorder="1" applyAlignment="1">
      <alignment horizontal="center" vertical="center"/>
    </xf>
    <xf numFmtId="43" fontId="59" fillId="2" borderId="0" xfId="0" applyNumberFormat="1" applyFont="1" applyFill="1" applyBorder="1" applyAlignment="1">
      <alignment vertical="center"/>
    </xf>
    <xf numFmtId="0" fontId="46" fillId="2" borderId="1" xfId="0" applyFont="1" applyFill="1" applyBorder="1" applyAlignment="1">
      <alignment horizontal="center" vertical="center"/>
    </xf>
    <xf numFmtId="0" fontId="63" fillId="0" borderId="1" xfId="13" applyFont="1" applyBorder="1" applyAlignment="1"/>
    <xf numFmtId="43" fontId="50" fillId="0" borderId="16" xfId="2" applyFont="1" applyBorder="1" applyAlignment="1">
      <alignment horizontal="left" vertical="center" wrapText="1"/>
    </xf>
    <xf numFmtId="4" fontId="8" fillId="0" borderId="1" xfId="9" applyNumberFormat="1" applyFont="1" applyBorder="1" applyAlignment="1">
      <alignment horizontal="right" vertical="center"/>
    </xf>
    <xf numFmtId="0" fontId="84" fillId="0" borderId="0" xfId="1" applyFont="1"/>
    <xf numFmtId="0" fontId="63" fillId="2" borderId="5" xfId="0" applyFont="1" applyFill="1" applyBorder="1" applyAlignment="1">
      <alignment horizontal="left" vertical="center" wrapText="1"/>
    </xf>
    <xf numFmtId="0" fontId="60" fillId="0" borderId="0" xfId="0" applyFont="1" applyAlignment="1">
      <alignment horizontal="right" vertical="center"/>
    </xf>
    <xf numFmtId="4" fontId="8" fillId="0" borderId="1" xfId="9" applyNumberFormat="1" applyFont="1" applyBorder="1" applyAlignment="1">
      <alignment vertical="center"/>
    </xf>
    <xf numFmtId="0" fontId="60" fillId="0" borderId="0" xfId="0" applyFont="1" applyAlignment="1">
      <alignment horizontal="right"/>
    </xf>
    <xf numFmtId="0" fontId="63" fillId="2" borderId="5" xfId="0" applyFont="1" applyFill="1" applyBorder="1" applyAlignment="1">
      <alignment horizontal="left" vertical="center" wrapText="1"/>
    </xf>
    <xf numFmtId="0" fontId="82" fillId="0" borderId="1" xfId="2" applyNumberFormat="1" applyFont="1" applyBorder="1" applyAlignment="1">
      <alignment horizontal="left" vertical="top" wrapText="1"/>
    </xf>
    <xf numFmtId="0" fontId="83" fillId="0" borderId="1" xfId="4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49" fontId="6" fillId="3" borderId="13" xfId="8" applyNumberFormat="1" applyFont="1" applyFill="1" applyBorder="1" applyAlignment="1" applyProtection="1">
      <alignment horizontal="center" vertical="center" wrapText="1"/>
      <protection locked="0"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right" vertical="center"/>
    </xf>
    <xf numFmtId="0" fontId="60" fillId="0" borderId="0" xfId="0" applyFont="1" applyAlignment="1">
      <alignment horizontal="right"/>
    </xf>
    <xf numFmtId="0" fontId="60" fillId="0" borderId="0" xfId="0" applyFont="1" applyAlignment="1">
      <alignment horizontal="right"/>
    </xf>
    <xf numFmtId="0" fontId="9" fillId="2" borderId="1" xfId="1" applyFont="1" applyFill="1" applyBorder="1" applyAlignment="1">
      <alignment horizontal="center" vertical="center"/>
    </xf>
    <xf numFmtId="0" fontId="17" fillId="0" borderId="0" xfId="3" applyFont="1" applyAlignment="1">
      <alignment horizontal="center"/>
    </xf>
    <xf numFmtId="0" fontId="8" fillId="2" borderId="7" xfId="3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6" fillId="2" borderId="7" xfId="3" applyFont="1" applyFill="1" applyBorder="1" applyAlignment="1">
      <alignment horizontal="center" vertical="center" wrapText="1"/>
    </xf>
    <xf numFmtId="0" fontId="15" fillId="2" borderId="3" xfId="3" applyFont="1" applyFill="1" applyBorder="1" applyAlignment="1">
      <alignment horizontal="center" vertical="center" wrapText="1"/>
    </xf>
    <xf numFmtId="0" fontId="15" fillId="2" borderId="2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/>
    </xf>
    <xf numFmtId="0" fontId="8" fillId="2" borderId="3" xfId="3" applyFont="1" applyFill="1" applyBorder="1" applyAlignment="1"/>
    <xf numFmtId="0" fontId="8" fillId="2" borderId="2" xfId="3" applyFont="1" applyFill="1" applyBorder="1" applyAlignment="1"/>
    <xf numFmtId="0" fontId="8" fillId="2" borderId="8" xfId="6" applyFont="1" applyFill="1" applyBorder="1" applyAlignment="1">
      <alignment horizontal="center"/>
    </xf>
    <xf numFmtId="0" fontId="8" fillId="2" borderId="5" xfId="6" applyFont="1" applyFill="1" applyBorder="1" applyAlignment="1">
      <alignment horizontal="center"/>
    </xf>
    <xf numFmtId="0" fontId="8" fillId="2" borderId="15" xfId="3" applyFont="1" applyFill="1" applyBorder="1" applyAlignment="1">
      <alignment horizontal="center" vertical="center"/>
    </xf>
    <xf numFmtId="0" fontId="8" fillId="2" borderId="10" xfId="3" applyFont="1" applyFill="1" applyBorder="1" applyAlignment="1">
      <alignment horizontal="center" vertical="center"/>
    </xf>
    <xf numFmtId="0" fontId="8" fillId="2" borderId="14" xfId="3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49" fontId="6" fillId="3" borderId="13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23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22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32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11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17" xfId="8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22" applyFont="1" applyAlignment="1">
      <alignment horizontal="right"/>
    </xf>
    <xf numFmtId="49" fontId="6" fillId="3" borderId="30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29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34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26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31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25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18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27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19" xfId="8" applyNumberFormat="1" applyFont="1" applyFill="1" applyBorder="1" applyAlignment="1" applyProtection="1">
      <alignment horizontal="center" vertical="center" wrapText="1"/>
      <protection locked="0"/>
    </xf>
    <xf numFmtId="43" fontId="5" fillId="2" borderId="9" xfId="4" applyFont="1" applyFill="1" applyBorder="1" applyAlignment="1">
      <alignment horizontal="center" vertical="center"/>
    </xf>
    <xf numFmtId="43" fontId="5" fillId="2" borderId="8" xfId="4" applyFont="1" applyFill="1" applyBorder="1" applyAlignment="1">
      <alignment horizontal="center" vertical="center"/>
    </xf>
    <xf numFmtId="43" fontId="5" fillId="2" borderId="5" xfId="4" applyFont="1" applyFill="1" applyBorder="1" applyAlignment="1">
      <alignment horizontal="center" vertical="center"/>
    </xf>
    <xf numFmtId="0" fontId="15" fillId="3" borderId="7" xfId="1" applyFont="1" applyFill="1" applyBorder="1" applyAlignment="1">
      <alignment horizontal="center" vertical="center"/>
    </xf>
    <xf numFmtId="0" fontId="15" fillId="3" borderId="3" xfId="1" applyFont="1" applyFill="1" applyBorder="1" applyAlignment="1">
      <alignment horizontal="center" vertical="center"/>
    </xf>
    <xf numFmtId="0" fontId="15" fillId="3" borderId="2" xfId="1" applyFont="1" applyFill="1" applyBorder="1" applyAlignment="1">
      <alignment horizontal="center" vertical="center"/>
    </xf>
    <xf numFmtId="49" fontId="6" fillId="3" borderId="35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24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21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40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41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42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20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44" xfId="8" applyNumberFormat="1" applyFont="1" applyFill="1" applyBorder="1" applyAlignment="1" applyProtection="1">
      <alignment horizontal="center" vertical="center" wrapText="1"/>
      <protection locked="0"/>
    </xf>
    <xf numFmtId="0" fontId="32" fillId="2" borderId="9" xfId="9" applyFont="1" applyFill="1" applyBorder="1" applyAlignment="1">
      <alignment horizontal="center" vertical="center"/>
    </xf>
    <xf numFmtId="0" fontId="32" fillId="2" borderId="8" xfId="9" applyFont="1" applyFill="1" applyBorder="1" applyAlignment="1">
      <alignment horizontal="center" vertical="center"/>
    </xf>
    <xf numFmtId="0" fontId="32" fillId="2" borderId="5" xfId="9" applyFont="1" applyFill="1" applyBorder="1" applyAlignment="1">
      <alignment horizontal="center" vertical="center"/>
    </xf>
    <xf numFmtId="0" fontId="49" fillId="0" borderId="0" xfId="9" applyFont="1" applyBorder="1" applyAlignment="1">
      <alignment horizontal="center" vertical="center" wrapText="1"/>
    </xf>
    <xf numFmtId="0" fontId="19" fillId="0" borderId="0" xfId="1" applyFont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9" fillId="2" borderId="7" xfId="0" applyFont="1" applyFill="1" applyBorder="1" applyAlignment="1">
      <alignment horizontal="left" vertical="center"/>
    </xf>
    <xf numFmtId="0" fontId="59" fillId="2" borderId="3" xfId="0" applyFont="1" applyFill="1" applyBorder="1" applyAlignment="1">
      <alignment horizontal="left" vertical="center"/>
    </xf>
    <xf numFmtId="0" fontId="59" fillId="2" borderId="2" xfId="0" applyFont="1" applyFill="1" applyBorder="1" applyAlignment="1">
      <alignment horizontal="left" vertical="center"/>
    </xf>
    <xf numFmtId="0" fontId="19" fillId="0" borderId="0" xfId="1" applyFont="1" applyAlignment="1">
      <alignment horizontal="right" vertical="center"/>
    </xf>
    <xf numFmtId="0" fontId="58" fillId="0" borderId="0" xfId="13" applyFont="1" applyBorder="1" applyAlignment="1">
      <alignment horizontal="center" vertical="center" wrapText="1"/>
    </xf>
    <xf numFmtId="0" fontId="63" fillId="2" borderId="9" xfId="0" applyFont="1" applyFill="1" applyBorder="1" applyAlignment="1">
      <alignment horizontal="left" vertical="center" wrapText="1"/>
    </xf>
    <xf numFmtId="0" fontId="63" fillId="2" borderId="8" xfId="0" applyFont="1" applyFill="1" applyBorder="1" applyAlignment="1">
      <alignment horizontal="left" vertical="center" wrapText="1"/>
    </xf>
    <xf numFmtId="0" fontId="63" fillId="2" borderId="5" xfId="0" applyFont="1" applyFill="1" applyBorder="1" applyAlignment="1">
      <alignment horizontal="left" vertical="center" wrapText="1"/>
    </xf>
    <xf numFmtId="0" fontId="59" fillId="2" borderId="1" xfId="0" applyFont="1" applyFill="1" applyBorder="1" applyAlignment="1">
      <alignment horizontal="right" vertical="center" wrapText="1"/>
    </xf>
    <xf numFmtId="0" fontId="59" fillId="2" borderId="7" xfId="0" applyFont="1" applyFill="1" applyBorder="1" applyAlignment="1">
      <alignment horizontal="left" vertical="center" wrapText="1"/>
    </xf>
    <xf numFmtId="0" fontId="59" fillId="2" borderId="3" xfId="0" applyFont="1" applyFill="1" applyBorder="1" applyAlignment="1">
      <alignment horizontal="left" vertical="center" wrapText="1"/>
    </xf>
    <xf numFmtId="0" fontId="59" fillId="2" borderId="2" xfId="0" applyFont="1" applyFill="1" applyBorder="1" applyAlignment="1">
      <alignment horizontal="left" vertical="center" wrapText="1"/>
    </xf>
    <xf numFmtId="0" fontId="63" fillId="2" borderId="9" xfId="0" applyFont="1" applyFill="1" applyBorder="1" applyAlignment="1">
      <alignment horizontal="left" vertical="center"/>
    </xf>
    <xf numFmtId="0" fontId="63" fillId="2" borderId="8" xfId="0" applyFont="1" applyFill="1" applyBorder="1" applyAlignment="1">
      <alignment horizontal="left" vertical="center"/>
    </xf>
    <xf numFmtId="0" fontId="63" fillId="2" borderId="5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6" fillId="2" borderId="1" xfId="13" applyFont="1" applyFill="1" applyBorder="1" applyAlignment="1">
      <alignment horizontal="center" vertical="center" wrapText="1"/>
    </xf>
    <xf numFmtId="0" fontId="46" fillId="2" borderId="1" xfId="13" applyFont="1" applyFill="1" applyBorder="1" applyAlignment="1">
      <alignment horizontal="center" vertical="center"/>
    </xf>
    <xf numFmtId="0" fontId="59" fillId="2" borderId="9" xfId="0" applyFont="1" applyFill="1" applyBorder="1" applyAlignment="1">
      <alignment horizontal="center" vertical="center"/>
    </xf>
    <xf numFmtId="0" fontId="59" fillId="2" borderId="8" xfId="0" applyFont="1" applyFill="1" applyBorder="1" applyAlignment="1">
      <alignment horizontal="center" vertical="center"/>
    </xf>
    <xf numFmtId="0" fontId="59" fillId="2" borderId="5" xfId="0" applyFont="1" applyFill="1" applyBorder="1" applyAlignment="1">
      <alignment horizontal="center" vertical="center"/>
    </xf>
    <xf numFmtId="0" fontId="60" fillId="0" borderId="0" xfId="0" applyFont="1" applyAlignment="1">
      <alignment horizontal="left" vertical="top" wrapText="1"/>
    </xf>
    <xf numFmtId="0" fontId="63" fillId="0" borderId="9" xfId="0" applyFont="1" applyBorder="1" applyAlignment="1">
      <alignment horizontal="left" vertical="center" wrapText="1"/>
    </xf>
    <xf numFmtId="0" fontId="63" fillId="0" borderId="8" xfId="0" applyFont="1" applyBorder="1" applyAlignment="1">
      <alignment horizontal="left" vertical="center" wrapText="1"/>
    </xf>
    <xf numFmtId="0" fontId="63" fillId="0" borderId="5" xfId="0" applyFont="1" applyBorder="1" applyAlignment="1">
      <alignment horizontal="left" vertical="center" wrapText="1"/>
    </xf>
    <xf numFmtId="0" fontId="63" fillId="0" borderId="1" xfId="0" applyFont="1" applyBorder="1" applyAlignment="1">
      <alignment horizontal="left" vertical="center" wrapText="1"/>
    </xf>
    <xf numFmtId="0" fontId="59" fillId="2" borderId="1" xfId="0" applyFont="1" applyFill="1" applyBorder="1" applyAlignment="1">
      <alignment horizontal="left" vertical="center" wrapText="1"/>
    </xf>
    <xf numFmtId="0" fontId="30" fillId="0" borderId="1" xfId="6" applyFont="1" applyBorder="1" applyAlignment="1">
      <alignment horizontal="center" vertical="center"/>
    </xf>
    <xf numFmtId="0" fontId="35" fillId="0" borderId="0" xfId="6" applyFont="1" applyAlignment="1">
      <alignment horizontal="center" vertical="center"/>
    </xf>
    <xf numFmtId="0" fontId="32" fillId="2" borderId="9" xfId="12" applyFont="1" applyFill="1" applyBorder="1" applyAlignment="1">
      <alignment horizontal="center" vertical="center"/>
    </xf>
    <xf numFmtId="0" fontId="32" fillId="2" borderId="8" xfId="12" applyFont="1" applyFill="1" applyBorder="1" applyAlignment="1">
      <alignment horizontal="center" vertical="center"/>
    </xf>
    <xf numFmtId="0" fontId="32" fillId="2" borderId="5" xfId="12" applyFont="1" applyFill="1" applyBorder="1" applyAlignment="1">
      <alignment horizontal="center" vertical="center"/>
    </xf>
    <xf numFmtId="170" fontId="53" fillId="2" borderId="9" xfId="6" applyNumberFormat="1" applyFont="1" applyFill="1" applyBorder="1" applyAlignment="1">
      <alignment horizontal="center" vertical="center" wrapText="1"/>
    </xf>
    <xf numFmtId="170" fontId="53" fillId="2" borderId="5" xfId="6" applyNumberFormat="1" applyFont="1" applyFill="1" applyBorder="1" applyAlignment="1">
      <alignment horizontal="center" vertical="center" wrapText="1"/>
    </xf>
    <xf numFmtId="0" fontId="53" fillId="2" borderId="7" xfId="6" applyFont="1" applyFill="1" applyBorder="1" applyAlignment="1">
      <alignment horizontal="center" vertical="center"/>
    </xf>
    <xf numFmtId="0" fontId="53" fillId="2" borderId="2" xfId="6" applyFont="1" applyFill="1" applyBorder="1" applyAlignment="1">
      <alignment horizontal="center" vertical="center"/>
    </xf>
    <xf numFmtId="0" fontId="53" fillId="2" borderId="7" xfId="6" applyFont="1" applyFill="1" applyBorder="1" applyAlignment="1">
      <alignment horizontal="center" vertical="center" wrapText="1"/>
    </xf>
    <xf numFmtId="0" fontId="53" fillId="2" borderId="2" xfId="6" applyFont="1" applyFill="1" applyBorder="1" applyAlignment="1">
      <alignment horizontal="center" vertical="center" wrapText="1"/>
    </xf>
    <xf numFmtId="0" fontId="60" fillId="0" borderId="0" xfId="0" applyFont="1" applyAlignment="1">
      <alignment horizontal="right" vertical="center"/>
    </xf>
    <xf numFmtId="0" fontId="17" fillId="0" borderId="0" xfId="12" applyFont="1" applyAlignment="1">
      <alignment horizontal="center"/>
    </xf>
    <xf numFmtId="4" fontId="56" fillId="0" borderId="9" xfId="6" applyNumberFormat="1" applyFont="1" applyBorder="1" applyAlignment="1">
      <alignment horizontal="center" vertical="center" wrapText="1"/>
    </xf>
    <xf numFmtId="4" fontId="56" fillId="0" borderId="5" xfId="6" applyNumberFormat="1" applyFont="1" applyBorder="1" applyAlignment="1">
      <alignment horizontal="center" vertical="center" wrapText="1"/>
    </xf>
    <xf numFmtId="4" fontId="55" fillId="0" borderId="9" xfId="6" applyNumberFormat="1" applyFont="1" applyBorder="1" applyAlignment="1">
      <alignment horizontal="center" vertical="top" wrapText="1"/>
    </xf>
    <xf numFmtId="4" fontId="55" fillId="0" borderId="5" xfId="6" applyNumberFormat="1" applyFont="1" applyBorder="1" applyAlignment="1">
      <alignment horizontal="center" vertical="top" wrapText="1"/>
    </xf>
    <xf numFmtId="4" fontId="56" fillId="0" borderId="9" xfId="6" applyNumberFormat="1" applyFont="1" applyBorder="1" applyAlignment="1">
      <alignment horizontal="center" vertical="top" wrapText="1"/>
    </xf>
    <xf numFmtId="4" fontId="56" fillId="0" borderId="5" xfId="6" applyNumberFormat="1" applyFont="1" applyBorder="1" applyAlignment="1">
      <alignment horizontal="center" vertical="top" wrapText="1"/>
    </xf>
    <xf numFmtId="0" fontId="53" fillId="2" borderId="9" xfId="6" applyFont="1" applyFill="1" applyBorder="1" applyAlignment="1">
      <alignment horizontal="center" vertical="center" wrapText="1"/>
    </xf>
    <xf numFmtId="0" fontId="53" fillId="2" borderId="8" xfId="6" applyFont="1" applyFill="1" applyBorder="1" applyAlignment="1">
      <alignment horizontal="center" vertical="center" wrapText="1"/>
    </xf>
    <xf numFmtId="0" fontId="53" fillId="2" borderId="5" xfId="6" applyFont="1" applyFill="1" applyBorder="1" applyAlignment="1">
      <alignment horizontal="center" vertical="center" wrapText="1"/>
    </xf>
    <xf numFmtId="0" fontId="70" fillId="0" borderId="0" xfId="0" applyFont="1" applyAlignment="1">
      <alignment horizontal="right" vertical="center"/>
    </xf>
    <xf numFmtId="0" fontId="30" fillId="0" borderId="0" xfId="0" applyFont="1" applyBorder="1" applyAlignment="1">
      <alignment horizontal="left" vertical="center" wrapText="1"/>
    </xf>
    <xf numFmtId="170" fontId="65" fillId="2" borderId="1" xfId="6" applyNumberFormat="1" applyFont="1" applyFill="1" applyBorder="1" applyAlignment="1">
      <alignment horizontal="center" vertical="center" wrapText="1"/>
    </xf>
    <xf numFmtId="0" fontId="17" fillId="0" borderId="0" xfId="6" applyFont="1" applyBorder="1" applyAlignment="1">
      <alignment horizontal="center" vertical="center" wrapText="1"/>
    </xf>
    <xf numFmtId="0" fontId="35" fillId="0" borderId="0" xfId="6" applyFont="1" applyAlignment="1">
      <alignment horizontal="center" vertical="center" wrapText="1"/>
    </xf>
    <xf numFmtId="0" fontId="39" fillId="2" borderId="9" xfId="6" applyFont="1" applyFill="1" applyBorder="1" applyAlignment="1">
      <alignment horizontal="center" vertical="center" wrapText="1"/>
    </xf>
    <xf numFmtId="0" fontId="39" fillId="2" borderId="5" xfId="6" applyFont="1" applyFill="1" applyBorder="1" applyAlignment="1">
      <alignment horizontal="center" vertical="center" wrapText="1"/>
    </xf>
    <xf numFmtId="0" fontId="48" fillId="2" borderId="1" xfId="6" applyFont="1" applyFill="1" applyBorder="1" applyAlignment="1">
      <alignment horizontal="center" vertical="center" wrapText="1"/>
    </xf>
    <xf numFmtId="0" fontId="48" fillId="0" borderId="1" xfId="6" applyFont="1" applyBorder="1" applyAlignment="1">
      <alignment horizontal="center" vertical="top" wrapText="1"/>
    </xf>
    <xf numFmtId="0" fontId="48" fillId="0" borderId="1" xfId="6" applyFont="1" applyBorder="1" applyAlignment="1">
      <alignment horizontal="center" vertical="center" wrapText="1"/>
    </xf>
    <xf numFmtId="0" fontId="48" fillId="0" borderId="9" xfId="6" applyFont="1" applyBorder="1" applyAlignment="1">
      <alignment horizontal="center" vertical="center" wrapText="1"/>
    </xf>
    <xf numFmtId="0" fontId="48" fillId="0" borderId="8" xfId="6" applyFont="1" applyBorder="1" applyAlignment="1">
      <alignment horizontal="center" vertical="center" wrapText="1"/>
    </xf>
    <xf numFmtId="0" fontId="48" fillId="0" borderId="5" xfId="6" applyFont="1" applyBorder="1" applyAlignment="1">
      <alignment horizontal="center" vertical="center" wrapText="1"/>
    </xf>
    <xf numFmtId="0" fontId="42" fillId="0" borderId="0" xfId="6" applyFont="1" applyAlignment="1">
      <alignment horizontal="center" wrapText="1"/>
    </xf>
    <xf numFmtId="0" fontId="39" fillId="2" borderId="1" xfId="6" applyFont="1" applyFill="1" applyBorder="1" applyAlignment="1">
      <alignment horizontal="center" vertical="center" wrapText="1"/>
    </xf>
    <xf numFmtId="0" fontId="39" fillId="2" borderId="1" xfId="6" applyFont="1" applyFill="1" applyBorder="1" applyAlignment="1">
      <alignment horizontal="center" vertical="top" wrapText="1"/>
    </xf>
    <xf numFmtId="0" fontId="39" fillId="2" borderId="7" xfId="6" applyFont="1" applyFill="1" applyBorder="1" applyAlignment="1">
      <alignment horizontal="center" vertical="center" wrapText="1"/>
    </xf>
    <xf numFmtId="0" fontId="39" fillId="2" borderId="2" xfId="6" applyFont="1" applyFill="1" applyBorder="1" applyAlignment="1">
      <alignment horizontal="center" vertical="center" wrapText="1"/>
    </xf>
  </cellXfs>
  <cellStyles count="27">
    <cellStyle name="Dziesiętny" xfId="26" builtinId="3"/>
    <cellStyle name="Dziesiętny 2" xfId="2"/>
    <cellStyle name="Dziesiętny 2 2" xfId="4"/>
    <cellStyle name="Dziesiętny 2 2 2 2" xfId="20"/>
    <cellStyle name="Dziesiętny 3" xfId="7"/>
    <cellStyle name="Dziesiętny 3 2" xfId="19"/>
    <cellStyle name="Dziesiętny 3 3" xfId="21"/>
    <cellStyle name="Dziesiętny 4" xfId="14"/>
    <cellStyle name="Dziesiętny 5" xfId="17"/>
    <cellStyle name="Dziesiętny 7" xfId="23"/>
    <cellStyle name="Normalny" xfId="0" builtinId="0"/>
    <cellStyle name="Normalny 2" xfId="3"/>
    <cellStyle name="Normalny 2 2" xfId="25"/>
    <cellStyle name="Normalny 3" xfId="5"/>
    <cellStyle name="Normalny 3 2" xfId="18"/>
    <cellStyle name="Normalny 4" xfId="11"/>
    <cellStyle name="Normalny 4 2" xfId="22"/>
    <cellStyle name="Normalny 5" xfId="13"/>
    <cellStyle name="Normalny 6" xfId="24"/>
    <cellStyle name="Normalny_Kopia Projekt Uchwała budżetowa na rok 2012 załączniki 1,2,3,4+T1,T2,T2a,T3 roboczy" xfId="6"/>
    <cellStyle name="Normalny_planowane dochody i wydatki  2011 r z podziałem." xfId="1"/>
    <cellStyle name="Normalny_Projekt Uchwała WPF na lata 2012-2016 załącznik 1" xfId="15"/>
    <cellStyle name="Normalny_Uchwała budżetowa na rok 2011 załączniki 1,2,3,+T1,T2,T3" xfId="8"/>
    <cellStyle name="Normalny_Uchwała Budżetowa na rok 2013 załączniki" xfId="10"/>
    <cellStyle name="Normalny_Uchwała Rady Gminy Nr XVII.100.12 z dn. 27.09.2012 r. T1,T2,T2a+zał.1" xfId="9"/>
    <cellStyle name="Normalny_Uchwała Rady Gminy Nr XX.120.12 z dn. 28.12.2012 r. T1,T2,T2a+zał.1" xfId="12"/>
    <cellStyle name="Normalny_Zarządzenie Wójta Nr 3 z dn. 13.02.2012 r. załącznik 1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workbookViewId="0">
      <selection activeCell="A4" sqref="A4:F105"/>
    </sheetView>
  </sheetViews>
  <sheetFormatPr defaultColWidth="10.28515625" defaultRowHeight="14.25"/>
  <cols>
    <col min="1" max="1" width="7" style="3" customWidth="1"/>
    <col min="2" max="2" width="4.85546875" style="75" customWidth="1"/>
    <col min="3" max="3" width="38.28515625" style="1" customWidth="1"/>
    <col min="4" max="4" width="13.85546875" style="2" customWidth="1"/>
    <col min="5" max="5" width="12.85546875" style="1" customWidth="1"/>
    <col min="6" max="6" width="10.5703125" style="1" customWidth="1"/>
    <col min="7" max="7" width="12.28515625" style="1" bestFit="1" customWidth="1"/>
    <col min="8" max="16384" width="10.28515625" style="1"/>
  </cols>
  <sheetData>
    <row r="1" spans="1:10">
      <c r="D1" s="489" t="s">
        <v>232</v>
      </c>
      <c r="E1" s="489"/>
      <c r="F1" s="489"/>
    </row>
    <row r="2" spans="1:10" ht="14.45" customHeight="1">
      <c r="A2" s="116"/>
      <c r="C2" s="489" t="s">
        <v>402</v>
      </c>
      <c r="D2" s="489"/>
      <c r="E2" s="489"/>
      <c r="F2" s="489"/>
    </row>
    <row r="3" spans="1:10">
      <c r="D3" s="489" t="s">
        <v>403</v>
      </c>
      <c r="E3" s="489"/>
      <c r="F3" s="489"/>
    </row>
    <row r="4" spans="1:10" s="7" customFormat="1" ht="19.5" customHeight="1">
      <c r="A4" s="116"/>
      <c r="B4" s="76"/>
      <c r="C4" s="491" t="s">
        <v>274</v>
      </c>
      <c r="D4" s="491"/>
      <c r="E4" s="491"/>
      <c r="F4" s="491"/>
    </row>
    <row r="5" spans="1:10" s="7" customFormat="1" ht="13.9" customHeight="1">
      <c r="A5" s="116"/>
      <c r="B5" s="76"/>
      <c r="C5" s="308"/>
      <c r="D5" s="308"/>
      <c r="E5" s="308"/>
      <c r="F5" s="308"/>
    </row>
    <row r="6" spans="1:10" s="7" customFormat="1" ht="14.25" customHeight="1">
      <c r="A6" s="492" t="s">
        <v>58</v>
      </c>
      <c r="B6" s="495" t="s">
        <v>57</v>
      </c>
      <c r="C6" s="498" t="s">
        <v>56</v>
      </c>
      <c r="D6" s="501" t="s">
        <v>179</v>
      </c>
      <c r="E6" s="501"/>
      <c r="F6" s="502"/>
    </row>
    <row r="7" spans="1:10" s="7" customFormat="1">
      <c r="A7" s="493"/>
      <c r="B7" s="496"/>
      <c r="C7" s="499"/>
      <c r="D7" s="503" t="s">
        <v>55</v>
      </c>
      <c r="E7" s="505" t="s">
        <v>54</v>
      </c>
      <c r="F7" s="506"/>
    </row>
    <row r="8" spans="1:10" s="7" customFormat="1" ht="15" customHeight="1">
      <c r="A8" s="494"/>
      <c r="B8" s="497"/>
      <c r="C8" s="500"/>
      <c r="D8" s="504"/>
      <c r="E8" s="294" t="s">
        <v>53</v>
      </c>
      <c r="F8" s="295" t="s">
        <v>52</v>
      </c>
    </row>
    <row r="9" spans="1:10" s="7" customFormat="1" ht="9" customHeight="1">
      <c r="A9" s="9">
        <v>1</v>
      </c>
      <c r="B9" s="10">
        <v>2</v>
      </c>
      <c r="C9" s="9">
        <v>3</v>
      </c>
      <c r="D9" s="8">
        <v>5</v>
      </c>
      <c r="E9" s="8">
        <v>6</v>
      </c>
      <c r="F9" s="8">
        <v>7</v>
      </c>
    </row>
    <row r="10" spans="1:10" s="79" customFormat="1" ht="15" customHeight="1">
      <c r="A10" s="77">
        <v>10</v>
      </c>
      <c r="B10" s="77"/>
      <c r="C10" s="103" t="s">
        <v>51</v>
      </c>
      <c r="D10" s="78">
        <f>D11+D13+D15</f>
        <v>68400</v>
      </c>
      <c r="E10" s="78">
        <f>E11+E13+E15</f>
        <v>68400</v>
      </c>
      <c r="F10" s="78"/>
    </row>
    <row r="11" spans="1:10" s="79" customFormat="1" ht="15" customHeight="1">
      <c r="A11" s="80" t="s">
        <v>282</v>
      </c>
      <c r="B11" s="80"/>
      <c r="C11" s="104" t="s">
        <v>283</v>
      </c>
      <c r="D11" s="81">
        <f>SUM(D12:D12)</f>
        <v>33000</v>
      </c>
      <c r="E11" s="81">
        <f>E12</f>
        <v>33000</v>
      </c>
      <c r="F11" s="81"/>
    </row>
    <row r="12" spans="1:10" s="79" customFormat="1" ht="22.5">
      <c r="A12" s="80"/>
      <c r="B12" s="80" t="s">
        <v>11</v>
      </c>
      <c r="C12" s="115" t="s">
        <v>286</v>
      </c>
      <c r="D12" s="81">
        <f>SUM(E12:F12)</f>
        <v>33000</v>
      </c>
      <c r="E12" s="81">
        <v>33000</v>
      </c>
      <c r="F12" s="81"/>
      <c r="H12" s="114"/>
      <c r="I12" s="112"/>
      <c r="J12" s="113"/>
    </row>
    <row r="13" spans="1:10" s="79" customFormat="1" ht="15" customHeight="1">
      <c r="A13" s="80" t="s">
        <v>284</v>
      </c>
      <c r="B13" s="80"/>
      <c r="C13" s="104" t="s">
        <v>285</v>
      </c>
      <c r="D13" s="81">
        <f>SUM(D14:D14)</f>
        <v>33000</v>
      </c>
      <c r="E13" s="81">
        <f>E14</f>
        <v>33000</v>
      </c>
      <c r="F13" s="81"/>
    </row>
    <row r="14" spans="1:10" s="79" customFormat="1" ht="22.5">
      <c r="A14" s="80"/>
      <c r="B14" s="80" t="s">
        <v>11</v>
      </c>
      <c r="C14" s="115" t="s">
        <v>287</v>
      </c>
      <c r="D14" s="81">
        <f>SUM(E14:F14)</f>
        <v>33000</v>
      </c>
      <c r="E14" s="81">
        <v>33000</v>
      </c>
      <c r="F14" s="81"/>
      <c r="H14" s="114"/>
      <c r="I14" s="112"/>
      <c r="J14" s="113"/>
    </row>
    <row r="15" spans="1:10" s="79" customFormat="1" ht="15" customHeight="1">
      <c r="A15" s="80" t="s">
        <v>50</v>
      </c>
      <c r="B15" s="80"/>
      <c r="C15" s="104" t="s">
        <v>2</v>
      </c>
      <c r="D15" s="81">
        <f>E16</f>
        <v>2400</v>
      </c>
      <c r="E15" s="81">
        <f>E16</f>
        <v>2400</v>
      </c>
      <c r="F15" s="81"/>
      <c r="H15" s="114"/>
      <c r="I15" s="112"/>
      <c r="J15" s="113"/>
    </row>
    <row r="16" spans="1:10" s="79" customFormat="1" ht="15" customHeight="1">
      <c r="A16" s="83"/>
      <c r="B16" s="83" t="s">
        <v>15</v>
      </c>
      <c r="C16" s="105" t="s">
        <v>303</v>
      </c>
      <c r="D16" s="81">
        <f>SUM(E16:F16)</f>
        <v>2400</v>
      </c>
      <c r="E16" s="81">
        <v>2400</v>
      </c>
      <c r="F16" s="81"/>
    </row>
    <row r="17" spans="1:6" s="79" customFormat="1" ht="15" customHeight="1">
      <c r="A17" s="84">
        <v>700</v>
      </c>
      <c r="B17" s="84"/>
      <c r="C17" s="103" t="s">
        <v>49</v>
      </c>
      <c r="D17" s="78">
        <f>D18+D20</f>
        <v>93456</v>
      </c>
      <c r="E17" s="78">
        <f>E18+E20</f>
        <v>43456</v>
      </c>
      <c r="F17" s="78">
        <f>F18+F20</f>
        <v>50000</v>
      </c>
    </row>
    <row r="18" spans="1:6" s="79" customFormat="1" ht="15" customHeight="1">
      <c r="A18" s="85">
        <v>70005</v>
      </c>
      <c r="B18" s="85"/>
      <c r="C18" s="104" t="s">
        <v>48</v>
      </c>
      <c r="D18" s="81">
        <f>D19</f>
        <v>456</v>
      </c>
      <c r="E18" s="81">
        <f>E19</f>
        <v>456</v>
      </c>
      <c r="F18" s="81"/>
    </row>
    <row r="19" spans="1:6" s="79" customFormat="1" ht="22.5">
      <c r="A19" s="83"/>
      <c r="B19" s="83" t="s">
        <v>163</v>
      </c>
      <c r="C19" s="170" t="s">
        <v>164</v>
      </c>
      <c r="D19" s="81">
        <f>SUM(E19:F19)</f>
        <v>456</v>
      </c>
      <c r="E19" s="81">
        <v>456</v>
      </c>
      <c r="F19" s="81"/>
    </row>
    <row r="20" spans="1:6" s="79" customFormat="1" ht="15" customHeight="1">
      <c r="A20" s="85">
        <v>70007</v>
      </c>
      <c r="B20" s="85"/>
      <c r="C20" s="104" t="s">
        <v>298</v>
      </c>
      <c r="D20" s="81">
        <f>D21+D22</f>
        <v>93000</v>
      </c>
      <c r="E20" s="81">
        <f>E21+E22</f>
        <v>43000</v>
      </c>
      <c r="F20" s="81">
        <f>F21+F22</f>
        <v>50000</v>
      </c>
    </row>
    <row r="21" spans="1:6" s="79" customFormat="1" ht="22.5">
      <c r="A21" s="83"/>
      <c r="B21" s="83" t="s">
        <v>15</v>
      </c>
      <c r="C21" s="179" t="s">
        <v>165</v>
      </c>
      <c r="D21" s="81">
        <f>SUM(E21:F21)</f>
        <v>43000</v>
      </c>
      <c r="E21" s="81">
        <v>43000</v>
      </c>
      <c r="F21" s="81"/>
    </row>
    <row r="22" spans="1:6" s="79" customFormat="1" ht="33.75">
      <c r="A22" s="83"/>
      <c r="B22" s="83" t="s">
        <v>204</v>
      </c>
      <c r="C22" s="179" t="s">
        <v>231</v>
      </c>
      <c r="D22" s="81">
        <f>SUM(E22:F22)</f>
        <v>50000</v>
      </c>
      <c r="E22" s="81"/>
      <c r="F22" s="81">
        <v>50000</v>
      </c>
    </row>
    <row r="23" spans="1:6" s="79" customFormat="1" ht="15" customHeight="1">
      <c r="A23" s="84">
        <v>750</v>
      </c>
      <c r="B23" s="84"/>
      <c r="C23" s="103" t="s">
        <v>46</v>
      </c>
      <c r="D23" s="78">
        <f>D24+D27</f>
        <v>64000</v>
      </c>
      <c r="E23" s="78">
        <f>E24+E27</f>
        <v>64000</v>
      </c>
      <c r="F23" s="78"/>
    </row>
    <row r="24" spans="1:6" s="79" customFormat="1" ht="15" customHeight="1">
      <c r="A24" s="85">
        <v>75011</v>
      </c>
      <c r="B24" s="85"/>
      <c r="C24" s="104" t="s">
        <v>45</v>
      </c>
      <c r="D24" s="81">
        <f>D25+D26</f>
        <v>61503</v>
      </c>
      <c r="E24" s="81">
        <f>E25+E26</f>
        <v>61503</v>
      </c>
      <c r="F24" s="78"/>
    </row>
    <row r="25" spans="1:6" s="79" customFormat="1" ht="49.15" customHeight="1">
      <c r="A25" s="83"/>
      <c r="B25" s="83">
        <v>2010</v>
      </c>
      <c r="C25" s="105" t="s">
        <v>294</v>
      </c>
      <c r="D25" s="81">
        <f>SUM(E25:F25)</f>
        <v>61473</v>
      </c>
      <c r="E25" s="81">
        <v>61473</v>
      </c>
      <c r="F25" s="81"/>
    </row>
    <row r="26" spans="1:6" s="79" customFormat="1" ht="33.75">
      <c r="A26" s="4"/>
      <c r="B26" s="83" t="s">
        <v>202</v>
      </c>
      <c r="C26" s="101" t="s">
        <v>268</v>
      </c>
      <c r="D26" s="81">
        <f>SUM(E26:F26)</f>
        <v>30</v>
      </c>
      <c r="E26" s="81">
        <v>30</v>
      </c>
      <c r="F26" s="81"/>
    </row>
    <row r="27" spans="1:6" s="79" customFormat="1" ht="15" customHeight="1">
      <c r="A27" s="85">
        <v>75023</v>
      </c>
      <c r="B27" s="85"/>
      <c r="C27" s="104" t="s">
        <v>44</v>
      </c>
      <c r="D27" s="81">
        <f>SUM(D28:D29)</f>
        <v>2497</v>
      </c>
      <c r="E27" s="81">
        <f>SUM(E28:E29)</f>
        <v>2497</v>
      </c>
      <c r="F27" s="81"/>
    </row>
    <row r="28" spans="1:6" s="79" customFormat="1" ht="15" customHeight="1">
      <c r="A28" s="83"/>
      <c r="B28" s="80" t="s">
        <v>11</v>
      </c>
      <c r="C28" s="104" t="s">
        <v>226</v>
      </c>
      <c r="D28" s="81">
        <f>SUM(E28:F28)</f>
        <v>1200</v>
      </c>
      <c r="E28" s="81">
        <v>1200</v>
      </c>
      <c r="F28" s="81"/>
    </row>
    <row r="29" spans="1:6" s="79" customFormat="1" ht="22.5">
      <c r="A29" s="83"/>
      <c r="B29" s="83" t="s">
        <v>43</v>
      </c>
      <c r="C29" s="104" t="s">
        <v>288</v>
      </c>
      <c r="D29" s="81">
        <f>SUM(E29:F29)</f>
        <v>1297</v>
      </c>
      <c r="E29" s="81">
        <v>1297</v>
      </c>
      <c r="F29" s="81"/>
    </row>
    <row r="30" spans="1:6" s="79" customFormat="1" ht="33.75">
      <c r="A30" s="84">
        <v>751</v>
      </c>
      <c r="B30" s="84"/>
      <c r="C30" s="93" t="s">
        <v>42</v>
      </c>
      <c r="D30" s="78">
        <f>D32</f>
        <v>1294</v>
      </c>
      <c r="E30" s="78">
        <f>E32</f>
        <v>1294</v>
      </c>
      <c r="F30" s="78"/>
    </row>
    <row r="31" spans="1:6" s="79" customFormat="1" ht="22.5">
      <c r="A31" s="85">
        <v>75101</v>
      </c>
      <c r="B31" s="85"/>
      <c r="C31" s="95" t="s">
        <v>41</v>
      </c>
      <c r="D31" s="81">
        <f>D32</f>
        <v>1294</v>
      </c>
      <c r="E31" s="81">
        <f>E32</f>
        <v>1294</v>
      </c>
      <c r="F31" s="78"/>
    </row>
    <row r="32" spans="1:6" s="79" customFormat="1" ht="39.6" customHeight="1">
      <c r="A32" s="83"/>
      <c r="B32" s="83">
        <v>2010</v>
      </c>
      <c r="C32" s="105" t="s">
        <v>289</v>
      </c>
      <c r="D32" s="81">
        <f>SUM(E32:F32)</f>
        <v>1294</v>
      </c>
      <c r="E32" s="81">
        <v>1294</v>
      </c>
      <c r="F32" s="81"/>
    </row>
    <row r="33" spans="1:6" s="79" customFormat="1" ht="31.15" customHeight="1">
      <c r="A33" s="84">
        <v>756</v>
      </c>
      <c r="B33" s="84"/>
      <c r="C33" s="96" t="s">
        <v>40</v>
      </c>
      <c r="D33" s="78">
        <f>+D34+D36+D43+D52+D57</f>
        <v>7977000</v>
      </c>
      <c r="E33" s="78">
        <f>+E34+E36+E43+E52+E57</f>
        <v>7977000</v>
      </c>
      <c r="F33" s="78"/>
    </row>
    <row r="34" spans="1:6" s="79" customFormat="1" ht="22.5">
      <c r="A34" s="86">
        <v>75601</v>
      </c>
      <c r="B34" s="86"/>
      <c r="C34" s="105" t="s">
        <v>299</v>
      </c>
      <c r="D34" s="81">
        <f>D35</f>
        <v>20000</v>
      </c>
      <c r="E34" s="81">
        <f>E35</f>
        <v>20000</v>
      </c>
      <c r="F34" s="81"/>
    </row>
    <row r="35" spans="1:6" s="79" customFormat="1" ht="45">
      <c r="A35" s="83"/>
      <c r="B35" s="83" t="s">
        <v>39</v>
      </c>
      <c r="C35" s="95" t="s">
        <v>170</v>
      </c>
      <c r="D35" s="81">
        <f>SUM(E35:F35)</f>
        <v>20000</v>
      </c>
      <c r="E35" s="81">
        <v>20000</v>
      </c>
      <c r="F35" s="81"/>
    </row>
    <row r="36" spans="1:6" s="79" customFormat="1" ht="45">
      <c r="A36" s="86">
        <v>75615</v>
      </c>
      <c r="B36" s="86"/>
      <c r="C36" s="94" t="s">
        <v>38</v>
      </c>
      <c r="D36" s="81">
        <f>SUM(D37:D42)</f>
        <v>1246200</v>
      </c>
      <c r="E36" s="81">
        <f>SUM(E37:E42)</f>
        <v>1246200</v>
      </c>
      <c r="F36" s="81"/>
    </row>
    <row r="37" spans="1:6" s="79" customFormat="1" ht="15" customHeight="1">
      <c r="A37" s="83"/>
      <c r="B37" s="83" t="s">
        <v>37</v>
      </c>
      <c r="C37" s="104" t="s">
        <v>166</v>
      </c>
      <c r="D37" s="81">
        <f t="shared" ref="D37:D42" si="0">SUM(E37:F37)</f>
        <v>1200000</v>
      </c>
      <c r="E37" s="81">
        <v>1200000</v>
      </c>
      <c r="F37" s="81"/>
    </row>
    <row r="38" spans="1:6" s="79" customFormat="1" ht="15" customHeight="1">
      <c r="A38" s="83"/>
      <c r="B38" s="83" t="s">
        <v>36</v>
      </c>
      <c r="C38" s="104" t="s">
        <v>167</v>
      </c>
      <c r="D38" s="81">
        <f t="shared" si="0"/>
        <v>4000</v>
      </c>
      <c r="E38" s="81">
        <v>4000</v>
      </c>
      <c r="F38" s="81"/>
    </row>
    <row r="39" spans="1:6" s="79" customFormat="1" ht="15" customHeight="1">
      <c r="A39" s="83"/>
      <c r="B39" s="83" t="s">
        <v>35</v>
      </c>
      <c r="C39" s="104" t="s">
        <v>168</v>
      </c>
      <c r="D39" s="81">
        <f t="shared" si="0"/>
        <v>25000</v>
      </c>
      <c r="E39" s="81">
        <v>25000</v>
      </c>
      <c r="F39" s="81"/>
    </row>
    <row r="40" spans="1:6" s="79" customFormat="1" ht="15" customHeight="1">
      <c r="A40" s="83"/>
      <c r="B40" s="83" t="s">
        <v>34</v>
      </c>
      <c r="C40" s="104" t="s">
        <v>169</v>
      </c>
      <c r="D40" s="81">
        <f t="shared" si="0"/>
        <v>17000</v>
      </c>
      <c r="E40" s="81">
        <v>17000</v>
      </c>
      <c r="F40" s="81"/>
    </row>
    <row r="41" spans="1:6" s="79" customFormat="1" ht="15" customHeight="1">
      <c r="A41" s="83"/>
      <c r="B41" s="83" t="s">
        <v>199</v>
      </c>
      <c r="C41" s="108" t="s">
        <v>243</v>
      </c>
      <c r="D41" s="81">
        <f t="shared" si="0"/>
        <v>100</v>
      </c>
      <c r="E41" s="81">
        <v>100</v>
      </c>
      <c r="F41" s="81"/>
    </row>
    <row r="42" spans="1:6" s="79" customFormat="1" ht="22.5">
      <c r="A42" s="83"/>
      <c r="B42" s="83" t="s">
        <v>31</v>
      </c>
      <c r="C42" s="94" t="s">
        <v>227</v>
      </c>
      <c r="D42" s="81">
        <f t="shared" si="0"/>
        <v>100</v>
      </c>
      <c r="E42" s="81">
        <v>100</v>
      </c>
      <c r="F42" s="81"/>
    </row>
    <row r="43" spans="1:6" s="79" customFormat="1" ht="39.6" customHeight="1">
      <c r="A43" s="86">
        <v>75616</v>
      </c>
      <c r="B43" s="86"/>
      <c r="C43" s="104" t="s">
        <v>272</v>
      </c>
      <c r="D43" s="81">
        <f>SUM(D44:D51)</f>
        <v>1587748</v>
      </c>
      <c r="E43" s="81">
        <f>SUM(E44:E51)</f>
        <v>1587748</v>
      </c>
      <c r="F43" s="81"/>
    </row>
    <row r="44" spans="1:6" s="79" customFormat="1" ht="15" customHeight="1">
      <c r="A44" s="83"/>
      <c r="B44" s="83" t="s">
        <v>37</v>
      </c>
      <c r="C44" s="104" t="s">
        <v>166</v>
      </c>
      <c r="D44" s="81">
        <f t="shared" ref="D44:D51" si="1">SUM(E44:F44)</f>
        <v>570000</v>
      </c>
      <c r="E44" s="81">
        <v>570000</v>
      </c>
      <c r="F44" s="81"/>
    </row>
    <row r="45" spans="1:6" s="79" customFormat="1" ht="15" customHeight="1">
      <c r="A45" s="83"/>
      <c r="B45" s="83" t="s">
        <v>36</v>
      </c>
      <c r="C45" s="104" t="s">
        <v>167</v>
      </c>
      <c r="D45" s="81">
        <f t="shared" si="1"/>
        <v>600000</v>
      </c>
      <c r="E45" s="81">
        <v>600000</v>
      </c>
      <c r="F45" s="81"/>
    </row>
    <row r="46" spans="1:6" s="79" customFormat="1" ht="15" customHeight="1">
      <c r="A46" s="83"/>
      <c r="B46" s="83" t="s">
        <v>35</v>
      </c>
      <c r="C46" s="104" t="s">
        <v>168</v>
      </c>
      <c r="D46" s="81">
        <f t="shared" si="1"/>
        <v>38000</v>
      </c>
      <c r="E46" s="81">
        <v>38000</v>
      </c>
      <c r="F46" s="81"/>
    </row>
    <row r="47" spans="1:6" s="79" customFormat="1" ht="15" customHeight="1">
      <c r="A47" s="83"/>
      <c r="B47" s="83" t="s">
        <v>34</v>
      </c>
      <c r="C47" s="104" t="s">
        <v>169</v>
      </c>
      <c r="D47" s="81">
        <f t="shared" si="1"/>
        <v>120000</v>
      </c>
      <c r="E47" s="81">
        <v>120000</v>
      </c>
      <c r="F47" s="81"/>
    </row>
    <row r="48" spans="1:6" s="79" customFormat="1" ht="33.75">
      <c r="A48" s="83"/>
      <c r="B48" s="83" t="s">
        <v>33</v>
      </c>
      <c r="C48" s="94" t="s">
        <v>171</v>
      </c>
      <c r="D48" s="81">
        <f t="shared" si="1"/>
        <v>30000</v>
      </c>
      <c r="E48" s="81">
        <v>30000</v>
      </c>
      <c r="F48" s="81"/>
    </row>
    <row r="49" spans="1:6" s="79" customFormat="1" ht="33.75">
      <c r="A49" s="83"/>
      <c r="B49" s="83" t="s">
        <v>32</v>
      </c>
      <c r="C49" s="94" t="s">
        <v>172</v>
      </c>
      <c r="D49" s="81">
        <f t="shared" si="1"/>
        <v>220000</v>
      </c>
      <c r="E49" s="81">
        <v>220000</v>
      </c>
      <c r="F49" s="81"/>
    </row>
    <row r="50" spans="1:6" s="79" customFormat="1" ht="15" customHeight="1">
      <c r="A50" s="83"/>
      <c r="B50" s="83" t="s">
        <v>199</v>
      </c>
      <c r="C50" s="106" t="s">
        <v>244</v>
      </c>
      <c r="D50" s="81">
        <f t="shared" si="1"/>
        <v>2748</v>
      </c>
      <c r="E50" s="81">
        <v>2748</v>
      </c>
      <c r="F50" s="81"/>
    </row>
    <row r="51" spans="1:6" s="79" customFormat="1" ht="22.5">
      <c r="A51" s="83"/>
      <c r="B51" s="83" t="s">
        <v>31</v>
      </c>
      <c r="C51" s="94" t="s">
        <v>227</v>
      </c>
      <c r="D51" s="81">
        <f t="shared" si="1"/>
        <v>7000</v>
      </c>
      <c r="E51" s="81">
        <v>7000</v>
      </c>
      <c r="F51" s="81"/>
    </row>
    <row r="52" spans="1:6" s="79" customFormat="1" ht="33.75">
      <c r="A52" s="86">
        <v>75618</v>
      </c>
      <c r="B52" s="86"/>
      <c r="C52" s="94" t="s">
        <v>30</v>
      </c>
      <c r="D52" s="81">
        <f>SUM(D53:D56)</f>
        <v>175000</v>
      </c>
      <c r="E52" s="81">
        <f>SUM(E53:E56)</f>
        <v>175000</v>
      </c>
      <c r="F52" s="81"/>
    </row>
    <row r="53" spans="1:6" s="79" customFormat="1" ht="15" customHeight="1">
      <c r="A53" s="83"/>
      <c r="B53" s="83" t="s">
        <v>29</v>
      </c>
      <c r="C53" s="104" t="s">
        <v>28</v>
      </c>
      <c r="D53" s="81">
        <f>SUM(E53:F53)</f>
        <v>20000</v>
      </c>
      <c r="E53" s="81">
        <v>20000</v>
      </c>
      <c r="F53" s="81"/>
    </row>
    <row r="54" spans="1:6" s="79" customFormat="1" ht="22.5">
      <c r="A54" s="83"/>
      <c r="B54" s="83" t="s">
        <v>27</v>
      </c>
      <c r="C54" s="104" t="s">
        <v>184</v>
      </c>
      <c r="D54" s="81">
        <f>SUM(E54:F54)</f>
        <v>150000</v>
      </c>
      <c r="E54" s="81">
        <v>150000</v>
      </c>
      <c r="F54" s="81"/>
    </row>
    <row r="55" spans="1:6" s="79" customFormat="1" ht="33.75">
      <c r="A55" s="83"/>
      <c r="B55" s="83" t="s">
        <v>26</v>
      </c>
      <c r="C55" s="94" t="s">
        <v>205</v>
      </c>
      <c r="D55" s="81">
        <f>SUM(E55:F55)</f>
        <v>3000</v>
      </c>
      <c r="E55" s="81">
        <v>3000</v>
      </c>
      <c r="F55" s="81"/>
    </row>
    <row r="56" spans="1:6" s="79" customFormat="1" ht="33.75">
      <c r="A56" s="83"/>
      <c r="B56" s="83" t="s">
        <v>4</v>
      </c>
      <c r="C56" s="94" t="s">
        <v>245</v>
      </c>
      <c r="D56" s="81">
        <f>SUM(E56:F56)</f>
        <v>2000</v>
      </c>
      <c r="E56" s="81">
        <v>2000</v>
      </c>
      <c r="F56" s="81"/>
    </row>
    <row r="57" spans="1:6" s="79" customFormat="1" ht="22.5">
      <c r="A57" s="86">
        <v>75621</v>
      </c>
      <c r="B57" s="86"/>
      <c r="C57" s="94" t="s">
        <v>25</v>
      </c>
      <c r="D57" s="81">
        <f>SUM(D58:D59)</f>
        <v>4948052</v>
      </c>
      <c r="E57" s="81">
        <f>SUM(E58:E59)</f>
        <v>4948052</v>
      </c>
      <c r="F57" s="81"/>
    </row>
    <row r="58" spans="1:6" s="79" customFormat="1" ht="15" customHeight="1">
      <c r="A58" s="83"/>
      <c r="B58" s="83" t="s">
        <v>24</v>
      </c>
      <c r="C58" s="104" t="s">
        <v>173</v>
      </c>
      <c r="D58" s="81">
        <f>SUM(E58:F58)</f>
        <v>4729915</v>
      </c>
      <c r="E58" s="81">
        <v>4729915</v>
      </c>
      <c r="F58" s="81"/>
    </row>
    <row r="59" spans="1:6" s="79" customFormat="1" ht="15" customHeight="1">
      <c r="A59" s="83"/>
      <c r="B59" s="83" t="s">
        <v>23</v>
      </c>
      <c r="C59" s="104" t="s">
        <v>185</v>
      </c>
      <c r="D59" s="81">
        <f>SUM(E59:F59)</f>
        <v>218137</v>
      </c>
      <c r="E59" s="81">
        <v>218137</v>
      </c>
      <c r="F59" s="81"/>
    </row>
    <row r="60" spans="1:6" s="79" customFormat="1" ht="15" customHeight="1">
      <c r="A60" s="84">
        <v>758</v>
      </c>
      <c r="B60" s="84"/>
      <c r="C60" s="103" t="s">
        <v>22</v>
      </c>
      <c r="D60" s="78">
        <f>+D61+D63+D65</f>
        <v>9420000</v>
      </c>
      <c r="E60" s="78">
        <f>+E61+E63+E65</f>
        <v>9420000</v>
      </c>
      <c r="F60" s="78"/>
    </row>
    <row r="61" spans="1:6" s="79" customFormat="1" ht="22.5">
      <c r="A61" s="86">
        <v>75801</v>
      </c>
      <c r="B61" s="86"/>
      <c r="C61" s="97" t="s">
        <v>21</v>
      </c>
      <c r="D61" s="81">
        <f>D62</f>
        <v>5990641</v>
      </c>
      <c r="E61" s="81">
        <f>E62</f>
        <v>5990641</v>
      </c>
      <c r="F61" s="78"/>
    </row>
    <row r="62" spans="1:6" s="79" customFormat="1" ht="15" customHeight="1">
      <c r="A62" s="86"/>
      <c r="B62" s="86">
        <v>2920</v>
      </c>
      <c r="C62" s="107" t="s">
        <v>19</v>
      </c>
      <c r="D62" s="81">
        <f>SUM(E62:F62)</f>
        <v>5990641</v>
      </c>
      <c r="E62" s="81">
        <v>5990641</v>
      </c>
      <c r="F62" s="78"/>
    </row>
    <row r="63" spans="1:6" s="79" customFormat="1" ht="15" customHeight="1">
      <c r="A63" s="86">
        <v>75807</v>
      </c>
      <c r="B63" s="86"/>
      <c r="C63" s="107" t="s">
        <v>20</v>
      </c>
      <c r="D63" s="81">
        <f>D64</f>
        <v>3428600</v>
      </c>
      <c r="E63" s="81">
        <f>E64</f>
        <v>3428600</v>
      </c>
      <c r="F63" s="78"/>
    </row>
    <row r="64" spans="1:6" s="79" customFormat="1" ht="15" customHeight="1">
      <c r="A64" s="86"/>
      <c r="B64" s="86">
        <v>2920</v>
      </c>
      <c r="C64" s="107" t="s">
        <v>19</v>
      </c>
      <c r="D64" s="81">
        <f>SUM(E64:F64)</f>
        <v>3428600</v>
      </c>
      <c r="E64" s="81">
        <v>3428600</v>
      </c>
      <c r="F64" s="78"/>
    </row>
    <row r="65" spans="1:8" s="79" customFormat="1" ht="15" customHeight="1">
      <c r="A65" s="86">
        <v>75814</v>
      </c>
      <c r="B65" s="86"/>
      <c r="C65" s="107" t="s">
        <v>18</v>
      </c>
      <c r="D65" s="81">
        <f>D66</f>
        <v>759</v>
      </c>
      <c r="E65" s="81">
        <f>E66</f>
        <v>759</v>
      </c>
      <c r="F65" s="78"/>
    </row>
    <row r="66" spans="1:8" s="79" customFormat="1" ht="22.5">
      <c r="A66" s="84"/>
      <c r="B66" s="83" t="s">
        <v>7</v>
      </c>
      <c r="C66" s="94" t="s">
        <v>176</v>
      </c>
      <c r="D66" s="81">
        <f>SUM(E66:F66)</f>
        <v>759</v>
      </c>
      <c r="E66" s="82">
        <v>759</v>
      </c>
      <c r="F66" s="81"/>
    </row>
    <row r="67" spans="1:8" s="79" customFormat="1" ht="14.85" customHeight="1">
      <c r="A67" s="84">
        <v>801</v>
      </c>
      <c r="B67" s="84"/>
      <c r="C67" s="103" t="s">
        <v>17</v>
      </c>
      <c r="D67" s="78">
        <f>D68+D71+D74</f>
        <v>298000</v>
      </c>
      <c r="E67" s="78">
        <f>E68+E71+E74</f>
        <v>298000</v>
      </c>
      <c r="F67" s="78"/>
    </row>
    <row r="68" spans="1:8" s="79" customFormat="1" ht="14.85" customHeight="1">
      <c r="A68" s="86">
        <v>80104</v>
      </c>
      <c r="B68" s="84"/>
      <c r="C68" s="108" t="s">
        <v>14</v>
      </c>
      <c r="D68" s="81">
        <f>SUM(D69:D70)</f>
        <v>81000</v>
      </c>
      <c r="E68" s="81">
        <f>SUM(E69:E70)</f>
        <v>81000</v>
      </c>
      <c r="F68" s="78"/>
    </row>
    <row r="69" spans="1:8" s="79" customFormat="1" ht="45">
      <c r="A69" s="86"/>
      <c r="B69" s="83" t="s">
        <v>175</v>
      </c>
      <c r="C69" s="99" t="s">
        <v>206</v>
      </c>
      <c r="D69" s="81">
        <f>SUM(E69:F69)</f>
        <v>20000</v>
      </c>
      <c r="E69" s="81">
        <v>20000</v>
      </c>
      <c r="F69" s="78"/>
      <c r="H69" s="111"/>
    </row>
    <row r="70" spans="1:8" s="79" customFormat="1" ht="22.5">
      <c r="A70" s="86"/>
      <c r="B70" s="83" t="s">
        <v>174</v>
      </c>
      <c r="C70" s="98" t="s">
        <v>193</v>
      </c>
      <c r="D70" s="81">
        <f>SUM(E70:F70)</f>
        <v>61000</v>
      </c>
      <c r="E70" s="81">
        <v>61000</v>
      </c>
      <c r="F70" s="78"/>
    </row>
    <row r="71" spans="1:8" s="79" customFormat="1" ht="15" customHeight="1">
      <c r="A71" s="86">
        <v>80106</v>
      </c>
      <c r="B71" s="84"/>
      <c r="C71" s="108" t="s">
        <v>13</v>
      </c>
      <c r="D71" s="81">
        <f>SUM(D72:D73)</f>
        <v>18000</v>
      </c>
      <c r="E71" s="81">
        <f>SUM(E72:E73)</f>
        <v>18000</v>
      </c>
      <c r="F71" s="78"/>
    </row>
    <row r="72" spans="1:8" s="79" customFormat="1" ht="45">
      <c r="A72" s="86"/>
      <c r="B72" s="83" t="s">
        <v>175</v>
      </c>
      <c r="C72" s="169" t="s">
        <v>208</v>
      </c>
      <c r="D72" s="81">
        <f>SUM(E72:F72)</f>
        <v>12000</v>
      </c>
      <c r="E72" s="82">
        <v>12000</v>
      </c>
      <c r="F72" s="78"/>
    </row>
    <row r="73" spans="1:8" s="79" customFormat="1" ht="45">
      <c r="A73" s="86"/>
      <c r="B73" s="83" t="s">
        <v>175</v>
      </c>
      <c r="C73" s="169" t="s">
        <v>207</v>
      </c>
      <c r="D73" s="81">
        <f>SUM(E73:F73)</f>
        <v>6000</v>
      </c>
      <c r="E73" s="82">
        <v>6000</v>
      </c>
      <c r="F73" s="78"/>
    </row>
    <row r="74" spans="1:8" s="79" customFormat="1" ht="15" customHeight="1">
      <c r="A74" s="86">
        <v>80148</v>
      </c>
      <c r="B74" s="84"/>
      <c r="C74" s="108" t="s">
        <v>12</v>
      </c>
      <c r="D74" s="81">
        <f>SUM(D75:D77)</f>
        <v>199000</v>
      </c>
      <c r="E74" s="81">
        <f>SUM(E75:E77)</f>
        <v>199000</v>
      </c>
      <c r="F74" s="78"/>
    </row>
    <row r="75" spans="1:8" s="79" customFormat="1" ht="22.5">
      <c r="A75" s="86"/>
      <c r="B75" s="83" t="s">
        <v>174</v>
      </c>
      <c r="C75" s="98" t="s">
        <v>269</v>
      </c>
      <c r="D75" s="81">
        <f>SUM(E75:F75)</f>
        <v>32000</v>
      </c>
      <c r="E75" s="81">
        <v>32000</v>
      </c>
      <c r="F75" s="78"/>
    </row>
    <row r="76" spans="1:8" s="79" customFormat="1" ht="22.5">
      <c r="A76" s="84"/>
      <c r="B76" s="83" t="s">
        <v>11</v>
      </c>
      <c r="C76" s="94" t="s">
        <v>290</v>
      </c>
      <c r="D76" s="81">
        <f>SUM(E76:F76)</f>
        <v>60000</v>
      </c>
      <c r="E76" s="81">
        <v>60000</v>
      </c>
      <c r="F76" s="78"/>
    </row>
    <row r="77" spans="1:8" s="79" customFormat="1" ht="22.5">
      <c r="A77" s="87"/>
      <c r="B77" s="83" t="s">
        <v>11</v>
      </c>
      <c r="C77" s="94" t="s">
        <v>291</v>
      </c>
      <c r="D77" s="81">
        <f>SUM(E77:F77)</f>
        <v>107000</v>
      </c>
      <c r="E77" s="81">
        <v>107000</v>
      </c>
      <c r="F77" s="81"/>
    </row>
    <row r="78" spans="1:8" s="79" customFormat="1" ht="15" customHeight="1">
      <c r="A78" s="84">
        <v>852</v>
      </c>
      <c r="B78" s="84"/>
      <c r="C78" s="103" t="s">
        <v>10</v>
      </c>
      <c r="D78" s="78">
        <f>D79+D81+D83+D85+D87</f>
        <v>288973</v>
      </c>
      <c r="E78" s="78">
        <f>E79+E81+E83+E85+E87</f>
        <v>288973</v>
      </c>
      <c r="F78" s="78"/>
    </row>
    <row r="79" spans="1:8" s="79" customFormat="1" ht="45">
      <c r="A79" s="86">
        <v>85213</v>
      </c>
      <c r="B79" s="87"/>
      <c r="C79" s="100" t="s">
        <v>271</v>
      </c>
      <c r="D79" s="81">
        <f>SUM(D80:D80)</f>
        <v>14000</v>
      </c>
      <c r="E79" s="81">
        <f>SUM(E80:E80)</f>
        <v>14000</v>
      </c>
      <c r="F79" s="81"/>
    </row>
    <row r="80" spans="1:8" s="79" customFormat="1" ht="22.5">
      <c r="A80" s="89"/>
      <c r="B80" s="83" t="s">
        <v>6</v>
      </c>
      <c r="C80" s="102" t="s">
        <v>292</v>
      </c>
      <c r="D80" s="81">
        <f>SUM(E80:F80)</f>
        <v>14000</v>
      </c>
      <c r="E80" s="81">
        <v>14000</v>
      </c>
      <c r="F80" s="81"/>
    </row>
    <row r="81" spans="1:6" s="79" customFormat="1" ht="22.5">
      <c r="A81" s="86">
        <v>85214</v>
      </c>
      <c r="B81" s="87"/>
      <c r="C81" s="41" t="s">
        <v>200</v>
      </c>
      <c r="D81" s="81">
        <f>D82</f>
        <v>4000</v>
      </c>
      <c r="E81" s="81">
        <f>E82</f>
        <v>4000</v>
      </c>
      <c r="F81" s="88"/>
    </row>
    <row r="82" spans="1:6" s="79" customFormat="1" ht="22.5">
      <c r="A82" s="86"/>
      <c r="B82" s="83" t="s">
        <v>6</v>
      </c>
      <c r="C82" s="102" t="s">
        <v>293</v>
      </c>
      <c r="D82" s="81">
        <f>SUM(E82:F82)</f>
        <v>4000</v>
      </c>
      <c r="E82" s="81">
        <v>4000</v>
      </c>
      <c r="F82" s="88"/>
    </row>
    <row r="83" spans="1:6" s="79" customFormat="1" ht="15" customHeight="1">
      <c r="A83" s="86">
        <v>85216</v>
      </c>
      <c r="B83" s="87"/>
      <c r="C83" s="110" t="s">
        <v>9</v>
      </c>
      <c r="D83" s="81">
        <f>D84</f>
        <v>155000</v>
      </c>
      <c r="E83" s="81">
        <f>E84</f>
        <v>155000</v>
      </c>
      <c r="F83" s="88"/>
    </row>
    <row r="84" spans="1:6" s="79" customFormat="1" ht="22.5">
      <c r="A84" s="86"/>
      <c r="B84" s="83" t="s">
        <v>6</v>
      </c>
      <c r="C84" s="102" t="s">
        <v>293</v>
      </c>
      <c r="D84" s="81">
        <f>SUM(E84:F84)</f>
        <v>155000</v>
      </c>
      <c r="E84" s="81">
        <v>155000</v>
      </c>
      <c r="F84" s="88"/>
    </row>
    <row r="85" spans="1:6" s="79" customFormat="1" ht="15" customHeight="1">
      <c r="A85" s="86">
        <v>85219</v>
      </c>
      <c r="B85" s="87"/>
      <c r="C85" s="109" t="s">
        <v>8</v>
      </c>
      <c r="D85" s="81">
        <f>D86</f>
        <v>101300</v>
      </c>
      <c r="E85" s="81">
        <f>E86</f>
        <v>101300</v>
      </c>
      <c r="F85" s="88"/>
    </row>
    <row r="86" spans="1:6" s="79" customFormat="1" ht="22.5">
      <c r="A86" s="86"/>
      <c r="B86" s="83" t="s">
        <v>6</v>
      </c>
      <c r="C86" s="102" t="s">
        <v>292</v>
      </c>
      <c r="D86" s="81">
        <f>SUM(E86:F86)</f>
        <v>101300</v>
      </c>
      <c r="E86" s="81">
        <v>101300</v>
      </c>
      <c r="F86" s="88"/>
    </row>
    <row r="87" spans="1:6" s="79" customFormat="1" ht="15" customHeight="1">
      <c r="A87" s="86">
        <v>85230</v>
      </c>
      <c r="B87" s="87"/>
      <c r="C87" s="109" t="s">
        <v>186</v>
      </c>
      <c r="D87" s="81">
        <f>D88</f>
        <v>14673</v>
      </c>
      <c r="E87" s="81">
        <f>E88</f>
        <v>14673</v>
      </c>
      <c r="F87" s="88"/>
    </row>
    <row r="88" spans="1:6" s="79" customFormat="1" ht="22.5">
      <c r="A88" s="87"/>
      <c r="B88" s="83" t="s">
        <v>6</v>
      </c>
      <c r="C88" s="102" t="s">
        <v>292</v>
      </c>
      <c r="D88" s="81">
        <f>SUM(E88:F88)</f>
        <v>14673</v>
      </c>
      <c r="E88" s="90">
        <v>14673</v>
      </c>
      <c r="F88" s="81"/>
    </row>
    <row r="89" spans="1:6" s="79" customFormat="1" ht="15" customHeight="1">
      <c r="A89" s="84">
        <v>855</v>
      </c>
      <c r="B89" s="84"/>
      <c r="C89" s="103" t="s">
        <v>187</v>
      </c>
      <c r="D89" s="78">
        <f>D90+D92+D95</f>
        <v>5152200</v>
      </c>
      <c r="E89" s="78">
        <f>E90+E92+E95</f>
        <v>5152200</v>
      </c>
      <c r="F89" s="78"/>
    </row>
    <row r="90" spans="1:6" s="79" customFormat="1" ht="14.45" customHeight="1">
      <c r="A90" s="86">
        <v>85501</v>
      </c>
      <c r="B90" s="84"/>
      <c r="C90" s="182" t="s">
        <v>189</v>
      </c>
      <c r="D90" s="81">
        <f>SUM(D91:D91)</f>
        <v>3120000</v>
      </c>
      <c r="E90" s="81">
        <f>SUM(E91:E91)</f>
        <v>3120000</v>
      </c>
      <c r="F90" s="78"/>
    </row>
    <row r="91" spans="1:6" s="79" customFormat="1" ht="51.6" customHeight="1">
      <c r="A91" s="226"/>
      <c r="B91" s="227" t="s">
        <v>188</v>
      </c>
      <c r="C91" s="229" t="s">
        <v>295</v>
      </c>
      <c r="D91" s="228">
        <f>SUM(E91:F91)</f>
        <v>3120000</v>
      </c>
      <c r="E91" s="228">
        <v>3120000</v>
      </c>
      <c r="F91" s="228"/>
    </row>
    <row r="92" spans="1:6" s="79" customFormat="1" ht="33.75">
      <c r="A92" s="86">
        <v>85502</v>
      </c>
      <c r="B92" s="84"/>
      <c r="C92" s="100" t="s">
        <v>201</v>
      </c>
      <c r="D92" s="81">
        <f>SUM(D93:D94)</f>
        <v>2007200</v>
      </c>
      <c r="E92" s="81">
        <f>SUM(E93:E94)</f>
        <v>2007200</v>
      </c>
      <c r="F92" s="78"/>
    </row>
    <row r="93" spans="1:6" s="79" customFormat="1" ht="33.75">
      <c r="A93" s="4"/>
      <c r="B93" s="83">
        <v>2010</v>
      </c>
      <c r="C93" s="101" t="s">
        <v>296</v>
      </c>
      <c r="D93" s="81">
        <f>SUM(E93:F93)</f>
        <v>1995000</v>
      </c>
      <c r="E93" s="81">
        <v>1995000</v>
      </c>
      <c r="F93" s="81"/>
    </row>
    <row r="94" spans="1:6" s="79" customFormat="1" ht="45">
      <c r="A94" s="4"/>
      <c r="B94" s="83" t="s">
        <v>202</v>
      </c>
      <c r="C94" s="101" t="s">
        <v>270</v>
      </c>
      <c r="D94" s="81">
        <f>SUM(E94:F94)</f>
        <v>12200</v>
      </c>
      <c r="E94" s="82">
        <v>12200</v>
      </c>
      <c r="F94" s="81"/>
    </row>
    <row r="95" spans="1:6" s="79" customFormat="1" ht="33.75">
      <c r="A95" s="86">
        <v>85513</v>
      </c>
      <c r="B95" s="87"/>
      <c r="C95" s="278" t="s">
        <v>246</v>
      </c>
      <c r="D95" s="81">
        <f>D96</f>
        <v>25000</v>
      </c>
      <c r="E95" s="81">
        <f>E96</f>
        <v>25000</v>
      </c>
      <c r="F95" s="81"/>
    </row>
    <row r="96" spans="1:6" s="79" customFormat="1" ht="45">
      <c r="A96" s="4"/>
      <c r="B96" s="83" t="s">
        <v>305</v>
      </c>
      <c r="C96" s="101" t="s">
        <v>297</v>
      </c>
      <c r="D96" s="81">
        <f>SUM(E96:F96)</f>
        <v>25000</v>
      </c>
      <c r="E96" s="81">
        <v>25000</v>
      </c>
      <c r="F96" s="81"/>
    </row>
    <row r="97" spans="1:7" s="79" customFormat="1" ht="15" customHeight="1">
      <c r="A97" s="84">
        <v>900</v>
      </c>
      <c r="B97" s="84"/>
      <c r="C97" s="103" t="s">
        <v>5</v>
      </c>
      <c r="D97" s="78">
        <f>D98+D100+D102</f>
        <v>1715677</v>
      </c>
      <c r="E97" s="78">
        <f>E98+E100+E102</f>
        <v>1715677</v>
      </c>
      <c r="F97" s="78"/>
    </row>
    <row r="98" spans="1:7" s="79" customFormat="1" ht="15" customHeight="1">
      <c r="A98" s="56">
        <v>90002</v>
      </c>
      <c r="B98" s="84"/>
      <c r="C98" s="171" t="s">
        <v>223</v>
      </c>
      <c r="D98" s="81">
        <f>SUM(D99:D99)</f>
        <v>1700000</v>
      </c>
      <c r="E98" s="81">
        <f>SUM(E99:E99)</f>
        <v>1700000</v>
      </c>
      <c r="F98" s="78"/>
    </row>
    <row r="99" spans="1:7" s="79" customFormat="1" ht="22.5">
      <c r="A99" s="83"/>
      <c r="B99" s="83" t="s">
        <v>26</v>
      </c>
      <c r="C99" s="94" t="s">
        <v>228</v>
      </c>
      <c r="D99" s="81">
        <f t="shared" ref="D99" si="2">SUM(E99:F99)</f>
        <v>1700000</v>
      </c>
      <c r="E99" s="82">
        <v>1700000</v>
      </c>
      <c r="F99" s="81"/>
    </row>
    <row r="100" spans="1:7" s="79" customFormat="1" ht="22.5">
      <c r="A100" s="86">
        <v>90019</v>
      </c>
      <c r="B100" s="84"/>
      <c r="C100" s="94" t="s">
        <v>229</v>
      </c>
      <c r="D100" s="81">
        <f>D101</f>
        <v>10000</v>
      </c>
      <c r="E100" s="81">
        <f>E101</f>
        <v>10000</v>
      </c>
      <c r="F100" s="78"/>
    </row>
    <row r="101" spans="1:7" s="79" customFormat="1" ht="15" customHeight="1">
      <c r="A101" s="87"/>
      <c r="B101" s="83" t="s">
        <v>4</v>
      </c>
      <c r="C101" s="104" t="s">
        <v>3</v>
      </c>
      <c r="D101" s="81">
        <f>SUM(E101:F101)</f>
        <v>10000</v>
      </c>
      <c r="E101" s="81">
        <v>10000</v>
      </c>
      <c r="F101" s="81"/>
    </row>
    <row r="102" spans="1:7" s="79" customFormat="1" ht="15" customHeight="1">
      <c r="A102" s="56">
        <v>90026</v>
      </c>
      <c r="B102" s="84"/>
      <c r="C102" s="171" t="s">
        <v>223</v>
      </c>
      <c r="D102" s="81">
        <f>SUM(D103:D104)</f>
        <v>5677</v>
      </c>
      <c r="E102" s="81">
        <f>SUM(E103:E104)</f>
        <v>5677</v>
      </c>
      <c r="F102" s="78"/>
    </row>
    <row r="103" spans="1:7" s="79" customFormat="1" ht="15" customHeight="1">
      <c r="A103" s="83"/>
      <c r="B103" s="83" t="s">
        <v>199</v>
      </c>
      <c r="C103" s="106" t="s">
        <v>244</v>
      </c>
      <c r="D103" s="81">
        <f t="shared" ref="D103:D104" si="3">SUM(E103:F103)</f>
        <v>2677</v>
      </c>
      <c r="E103" s="82">
        <v>2677</v>
      </c>
      <c r="F103" s="81"/>
    </row>
    <row r="104" spans="1:7" s="79" customFormat="1" ht="22.5">
      <c r="A104" s="83"/>
      <c r="B104" s="83" t="s">
        <v>31</v>
      </c>
      <c r="C104" s="94" t="s">
        <v>227</v>
      </c>
      <c r="D104" s="81">
        <f t="shared" si="3"/>
        <v>3000</v>
      </c>
      <c r="E104" s="82">
        <v>3000</v>
      </c>
      <c r="F104" s="81"/>
    </row>
    <row r="105" spans="1:7" s="92" customFormat="1" ht="19.899999999999999" customHeight="1">
      <c r="A105" s="490" t="s">
        <v>156</v>
      </c>
      <c r="B105" s="490"/>
      <c r="C105" s="490"/>
      <c r="D105" s="293">
        <f>D10+D17+D23+D30+D33+D60+D67+D78+D89+D97</f>
        <v>25079000</v>
      </c>
      <c r="E105" s="293">
        <f>E10+E17+E23+E30+E33+E60+E67+E78+E89+E97</f>
        <v>25029000</v>
      </c>
      <c r="F105" s="293">
        <f>F10+F17+F23+F30+F33+F60+F67+F78+F89+F97</f>
        <v>50000</v>
      </c>
      <c r="G105" s="91"/>
    </row>
  </sheetData>
  <mergeCells count="11">
    <mergeCell ref="D1:F1"/>
    <mergeCell ref="D3:F3"/>
    <mergeCell ref="A105:C105"/>
    <mergeCell ref="C4:F4"/>
    <mergeCell ref="A6:A8"/>
    <mergeCell ref="B6:B8"/>
    <mergeCell ref="C6:C8"/>
    <mergeCell ref="D6:F6"/>
    <mergeCell ref="D7:D8"/>
    <mergeCell ref="E7:F7"/>
    <mergeCell ref="C2:F2"/>
  </mergeCells>
  <printOptions horizontalCentered="1" verticalCentered="1"/>
  <pageMargins left="0.78740157480314965" right="0.78740157480314965" top="0.78740157480314965" bottom="0.98425196850393704" header="0" footer="0"/>
  <pageSetup paperSize="9" scale="95" orientation="portrait" r:id="rId1"/>
  <headerFooter alignWithMargins="0">
    <oddHeader xml:space="preserve">&amp;R
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A5" sqref="A5:E21"/>
    </sheetView>
  </sheetViews>
  <sheetFormatPr defaultColWidth="9.140625" defaultRowHeight="12.75"/>
  <cols>
    <col min="1" max="1" width="6.28515625" style="64" customWidth="1"/>
    <col min="2" max="2" width="8.85546875" style="64" customWidth="1"/>
    <col min="3" max="3" width="38.42578125" style="64" customWidth="1"/>
    <col min="4" max="5" width="10.7109375" style="64" customWidth="1"/>
    <col min="6" max="6" width="10.140625" style="64" bestFit="1" customWidth="1"/>
    <col min="7" max="16384" width="9.140625" style="64"/>
  </cols>
  <sheetData>
    <row r="1" spans="1:9" s="1" customFormat="1" ht="14.45" customHeight="1">
      <c r="A1" s="3"/>
      <c r="B1" s="75"/>
      <c r="D1" s="585" t="s">
        <v>242</v>
      </c>
      <c r="E1" s="585"/>
      <c r="F1" s="311"/>
    </row>
    <row r="2" spans="1:9" s="1" customFormat="1" ht="14.45" customHeight="1">
      <c r="A2" s="3"/>
      <c r="B2" s="75"/>
      <c r="C2" s="585" t="s">
        <v>402</v>
      </c>
      <c r="D2" s="585"/>
      <c r="E2" s="585"/>
    </row>
    <row r="3" spans="1:9" s="1" customFormat="1" ht="14.45" customHeight="1">
      <c r="A3" s="3"/>
      <c r="B3" s="116"/>
      <c r="D3" s="585" t="s">
        <v>403</v>
      </c>
      <c r="E3" s="585"/>
      <c r="F3" s="312"/>
    </row>
    <row r="4" spans="1:9">
      <c r="A4" s="116"/>
      <c r="B4" s="116"/>
    </row>
    <row r="5" spans="1:9" ht="30" customHeight="1">
      <c r="A5" s="131"/>
      <c r="B5" s="609" t="s">
        <v>396</v>
      </c>
      <c r="C5" s="609"/>
      <c r="D5" s="609"/>
      <c r="E5" s="609"/>
    </row>
    <row r="6" spans="1:9">
      <c r="A6" s="253"/>
    </row>
    <row r="7" spans="1:9">
      <c r="A7" s="610" t="s">
        <v>85</v>
      </c>
      <c r="B7" s="610" t="s">
        <v>84</v>
      </c>
      <c r="C7" s="610" t="s">
        <v>130</v>
      </c>
      <c r="D7" s="611" t="s">
        <v>153</v>
      </c>
      <c r="E7" s="611"/>
    </row>
    <row r="8" spans="1:9">
      <c r="A8" s="610"/>
      <c r="B8" s="610"/>
      <c r="C8" s="610"/>
      <c r="D8" s="601" t="s">
        <v>218</v>
      </c>
      <c r="E8" s="602"/>
      <c r="G8" s="321"/>
      <c r="H8" s="478"/>
      <c r="I8" s="478"/>
    </row>
    <row r="9" spans="1:9" ht="14.45" customHeight="1">
      <c r="A9" s="610"/>
      <c r="B9" s="610"/>
      <c r="C9" s="610"/>
      <c r="D9" s="612" t="s">
        <v>152</v>
      </c>
      <c r="E9" s="612" t="s">
        <v>151</v>
      </c>
      <c r="G9" s="321"/>
      <c r="H9" s="321"/>
      <c r="I9" s="321"/>
    </row>
    <row r="10" spans="1:9">
      <c r="A10" s="610"/>
      <c r="B10" s="610"/>
      <c r="C10" s="610"/>
      <c r="D10" s="613"/>
      <c r="E10" s="613"/>
      <c r="G10" s="321"/>
      <c r="H10" s="585"/>
      <c r="I10" s="585"/>
    </row>
    <row r="11" spans="1:9">
      <c r="A11" s="74">
        <v>1</v>
      </c>
      <c r="B11" s="267">
        <v>2</v>
      </c>
      <c r="C11" s="74">
        <v>3</v>
      </c>
      <c r="D11" s="74">
        <v>4</v>
      </c>
      <c r="E11" s="267">
        <v>5</v>
      </c>
    </row>
    <row r="12" spans="1:9" ht="54" customHeight="1">
      <c r="A12" s="605" t="s">
        <v>150</v>
      </c>
      <c r="B12" s="605"/>
      <c r="C12" s="275" t="s">
        <v>148</v>
      </c>
      <c r="D12" s="274" t="s">
        <v>106</v>
      </c>
      <c r="E12" s="274" t="s">
        <v>106</v>
      </c>
    </row>
    <row r="13" spans="1:9" s="73" customFormat="1" ht="39" customHeight="1">
      <c r="A13" s="180">
        <v>600</v>
      </c>
      <c r="B13" s="262">
        <v>60004</v>
      </c>
      <c r="C13" s="270" t="s">
        <v>158</v>
      </c>
      <c r="D13" s="273"/>
      <c r="E13" s="181">
        <v>50000</v>
      </c>
    </row>
    <row r="14" spans="1:9" ht="38.450000000000003" customHeight="1">
      <c r="A14" s="266">
        <v>851</v>
      </c>
      <c r="B14" s="266">
        <v>85121</v>
      </c>
      <c r="C14" s="271" t="s">
        <v>221</v>
      </c>
      <c r="D14" s="261">
        <v>75000</v>
      </c>
      <c r="E14" s="261"/>
      <c r="F14" s="276"/>
    </row>
    <row r="15" spans="1:9" ht="24">
      <c r="A15" s="150">
        <v>921</v>
      </c>
      <c r="B15" s="265">
        <v>92116</v>
      </c>
      <c r="C15" s="151" t="s">
        <v>219</v>
      </c>
      <c r="D15" s="152">
        <v>280000</v>
      </c>
      <c r="E15" s="152"/>
    </row>
    <row r="16" spans="1:9" ht="22.9" customHeight="1">
      <c r="A16" s="605" t="s">
        <v>157</v>
      </c>
      <c r="B16" s="605"/>
      <c r="C16" s="605"/>
      <c r="D16" s="274">
        <f>SUM(D13:D15)</f>
        <v>355000</v>
      </c>
      <c r="E16" s="274">
        <f>SUM(E13:E15)</f>
        <v>50000</v>
      </c>
      <c r="F16" s="279"/>
    </row>
    <row r="17" spans="1:6" ht="55.9" customHeight="1">
      <c r="A17" s="604" t="s">
        <v>149</v>
      </c>
      <c r="B17" s="604"/>
      <c r="C17" s="275" t="s">
        <v>148</v>
      </c>
      <c r="D17" s="274" t="s">
        <v>106</v>
      </c>
      <c r="E17" s="274" t="s">
        <v>106</v>
      </c>
    </row>
    <row r="18" spans="1:6" s="70" customFormat="1" ht="24" customHeight="1">
      <c r="A18" s="72">
        <v>921</v>
      </c>
      <c r="B18" s="264">
        <v>92105</v>
      </c>
      <c r="C18" s="71" t="s">
        <v>147</v>
      </c>
      <c r="D18" s="340"/>
      <c r="E18" s="341">
        <v>5000</v>
      </c>
    </row>
    <row r="19" spans="1:6" ht="24" customHeight="1">
      <c r="A19" s="263">
        <v>926</v>
      </c>
      <c r="B19" s="263">
        <v>92605</v>
      </c>
      <c r="C19" s="69" t="s">
        <v>217</v>
      </c>
      <c r="D19" s="342"/>
      <c r="E19" s="343">
        <v>230000</v>
      </c>
    </row>
    <row r="20" spans="1:6" ht="24" customHeight="1">
      <c r="A20" s="606" t="s">
        <v>159</v>
      </c>
      <c r="B20" s="607"/>
      <c r="C20" s="608"/>
      <c r="D20" s="274"/>
      <c r="E20" s="274">
        <f>SUM(E18:E19)</f>
        <v>235000</v>
      </c>
    </row>
    <row r="21" spans="1:6" ht="24" customHeight="1">
      <c r="A21" s="603" t="s">
        <v>156</v>
      </c>
      <c r="B21" s="603"/>
      <c r="C21" s="603"/>
      <c r="D21" s="292">
        <f>D16+D20</f>
        <v>355000</v>
      </c>
      <c r="E21" s="292">
        <f>E16+E20</f>
        <v>285000</v>
      </c>
      <c r="F21" s="279"/>
    </row>
    <row r="22" spans="1:6">
      <c r="A22" s="68"/>
    </row>
    <row r="23" spans="1:6">
      <c r="C23" s="307"/>
      <c r="D23" s="279"/>
    </row>
  </sheetData>
  <mergeCells count="17">
    <mergeCell ref="A7:A10"/>
    <mergeCell ref="D7:E7"/>
    <mergeCell ref="C7:C10"/>
    <mergeCell ref="B7:B10"/>
    <mergeCell ref="D9:D10"/>
    <mergeCell ref="E9:E10"/>
    <mergeCell ref="A21:C21"/>
    <mergeCell ref="A17:B17"/>
    <mergeCell ref="A16:C16"/>
    <mergeCell ref="A20:C20"/>
    <mergeCell ref="A12:B12"/>
    <mergeCell ref="D8:E8"/>
    <mergeCell ref="D3:E3"/>
    <mergeCell ref="H10:I10"/>
    <mergeCell ref="C2:E2"/>
    <mergeCell ref="D1:E1"/>
    <mergeCell ref="B5:E5"/>
  </mergeCells>
  <pageMargins left="0.98425196850393704" right="0.98425196850393704" top="0.98425196850393704" bottom="0.98425196850393704" header="0" footer="0"/>
  <pageSetup paperSize="9" orientation="portrait" r:id="rId1"/>
  <headerFooter alignWithMargins="0"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zoomScale="96" zoomScaleNormal="96" workbookViewId="0">
      <selection activeCell="A4" sqref="A4:P101"/>
    </sheetView>
  </sheetViews>
  <sheetFormatPr defaultColWidth="10.28515625" defaultRowHeight="14.25"/>
  <cols>
    <col min="1" max="1" width="4.140625" style="15" customWidth="1"/>
    <col min="2" max="2" width="6.28515625" style="14" customWidth="1"/>
    <col min="3" max="3" width="28.28515625" style="13" customWidth="1"/>
    <col min="4" max="4" width="10.7109375" style="13" customWidth="1"/>
    <col min="5" max="5" width="11" style="12" customWidth="1"/>
    <col min="6" max="6" width="11.42578125" style="12" customWidth="1"/>
    <col min="7" max="7" width="11.28515625" style="1" customWidth="1"/>
    <col min="8" max="8" width="11" style="1" customWidth="1"/>
    <col min="9" max="9" width="9.85546875" style="1" customWidth="1"/>
    <col min="10" max="10" width="10.28515625" style="1" customWidth="1"/>
    <col min="11" max="11" width="10.7109375" style="1" customWidth="1"/>
    <col min="12" max="12" width="6.85546875" style="1" customWidth="1"/>
    <col min="13" max="13" width="7.140625" style="1" customWidth="1"/>
    <col min="14" max="14" width="10.5703125" style="1" customWidth="1"/>
    <col min="15" max="15" width="10.42578125" style="1" customWidth="1"/>
    <col min="16" max="16" width="10.7109375" style="1" customWidth="1"/>
    <col min="17" max="16384" width="10.28515625" style="1"/>
  </cols>
  <sheetData>
    <row r="1" spans="1:16">
      <c r="A1" s="3"/>
      <c r="B1" s="75"/>
      <c r="C1" s="1"/>
      <c r="D1" s="513"/>
      <c r="E1" s="513"/>
      <c r="F1" s="513"/>
      <c r="N1" s="513" t="s">
        <v>235</v>
      </c>
      <c r="O1" s="513"/>
      <c r="P1" s="513"/>
    </row>
    <row r="2" spans="1:16" ht="14.45" customHeight="1">
      <c r="A2" s="3"/>
      <c r="B2" s="75"/>
      <c r="C2" s="476"/>
      <c r="D2" s="513"/>
      <c r="E2" s="513"/>
      <c r="F2" s="513"/>
      <c r="M2" s="513" t="s">
        <v>402</v>
      </c>
      <c r="N2" s="513"/>
      <c r="O2" s="513"/>
      <c r="P2" s="513"/>
    </row>
    <row r="3" spans="1:16">
      <c r="A3" s="3"/>
      <c r="B3" s="75"/>
      <c r="C3" s="11"/>
      <c r="D3" s="513"/>
      <c r="E3" s="513"/>
      <c r="F3" s="513"/>
      <c r="N3" s="513" t="s">
        <v>403</v>
      </c>
      <c r="O3" s="513"/>
      <c r="P3" s="513"/>
    </row>
    <row r="4" spans="1:16" ht="20.45" customHeight="1">
      <c r="A4" s="59"/>
      <c r="B4" s="59"/>
      <c r="C4" s="11"/>
      <c r="D4" s="59"/>
      <c r="E4" s="59" t="s">
        <v>300</v>
      </c>
      <c r="F4" s="59"/>
      <c r="G4" s="59"/>
      <c r="H4" s="59"/>
      <c r="I4" s="59"/>
      <c r="J4" s="59"/>
    </row>
    <row r="5" spans="1:16" ht="7.9" customHeight="1">
      <c r="A5" s="59"/>
      <c r="B5" s="59"/>
      <c r="C5" s="11"/>
      <c r="D5" s="59"/>
      <c r="E5" s="59"/>
      <c r="F5" s="59"/>
      <c r="G5" s="59"/>
      <c r="H5" s="59"/>
      <c r="I5" s="59"/>
      <c r="J5" s="59"/>
    </row>
    <row r="6" spans="1:16" s="16" customFormat="1" ht="14.25" customHeight="1">
      <c r="A6" s="526" t="s">
        <v>85</v>
      </c>
      <c r="B6" s="526" t="s">
        <v>84</v>
      </c>
      <c r="C6" s="526" t="s">
        <v>83</v>
      </c>
      <c r="D6" s="529" t="s">
        <v>82</v>
      </c>
      <c r="E6" s="514" t="s">
        <v>105</v>
      </c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</row>
    <row r="7" spans="1:16" s="16" customFormat="1" ht="11.25" customHeight="1">
      <c r="A7" s="527"/>
      <c r="B7" s="527"/>
      <c r="C7" s="527"/>
      <c r="D7" s="530"/>
      <c r="E7" s="507" t="s">
        <v>81</v>
      </c>
      <c r="F7" s="517" t="s">
        <v>54</v>
      </c>
      <c r="G7" s="518"/>
      <c r="H7" s="518"/>
      <c r="I7" s="518"/>
      <c r="J7" s="518"/>
      <c r="K7" s="518"/>
      <c r="L7" s="518"/>
      <c r="M7" s="519"/>
      <c r="N7" s="507" t="s">
        <v>80</v>
      </c>
      <c r="O7" s="514" t="s">
        <v>54</v>
      </c>
      <c r="P7" s="515"/>
    </row>
    <row r="8" spans="1:16" s="16" customFormat="1" ht="11.25" customHeight="1">
      <c r="A8" s="527"/>
      <c r="B8" s="527"/>
      <c r="C8" s="527"/>
      <c r="D8" s="530"/>
      <c r="E8" s="508"/>
      <c r="F8" s="520"/>
      <c r="G8" s="521"/>
      <c r="H8" s="521"/>
      <c r="I8" s="521"/>
      <c r="J8" s="521"/>
      <c r="K8" s="521"/>
      <c r="L8" s="521"/>
      <c r="M8" s="522"/>
      <c r="N8" s="508"/>
      <c r="O8" s="507" t="s">
        <v>79</v>
      </c>
      <c r="P8" s="509" t="s">
        <v>78</v>
      </c>
    </row>
    <row r="9" spans="1:16" s="16" customFormat="1" ht="11.25" customHeight="1">
      <c r="A9" s="527"/>
      <c r="B9" s="527"/>
      <c r="C9" s="527"/>
      <c r="D9" s="530"/>
      <c r="E9" s="508"/>
      <c r="F9" s="507" t="s">
        <v>77</v>
      </c>
      <c r="G9" s="517" t="s">
        <v>54</v>
      </c>
      <c r="H9" s="519"/>
      <c r="I9" s="507" t="s">
        <v>76</v>
      </c>
      <c r="J9" s="507" t="s">
        <v>75</v>
      </c>
      <c r="K9" s="507" t="s">
        <v>74</v>
      </c>
      <c r="L9" s="507" t="s">
        <v>73</v>
      </c>
      <c r="M9" s="507" t="s">
        <v>72</v>
      </c>
      <c r="N9" s="508"/>
      <c r="O9" s="508"/>
      <c r="P9" s="512"/>
    </row>
    <row r="10" spans="1:16" s="16" customFormat="1" ht="11.25" customHeight="1">
      <c r="A10" s="527"/>
      <c r="B10" s="527"/>
      <c r="C10" s="527"/>
      <c r="D10" s="530"/>
      <c r="E10" s="508"/>
      <c r="F10" s="508"/>
      <c r="G10" s="520"/>
      <c r="H10" s="522"/>
      <c r="I10" s="508"/>
      <c r="J10" s="508"/>
      <c r="K10" s="508"/>
      <c r="L10" s="508"/>
      <c r="M10" s="508"/>
      <c r="N10" s="508"/>
      <c r="O10" s="508"/>
      <c r="P10" s="509" t="s">
        <v>71</v>
      </c>
    </row>
    <row r="11" spans="1:16" s="16" customFormat="1" ht="64.900000000000006" customHeight="1">
      <c r="A11" s="528"/>
      <c r="B11" s="528"/>
      <c r="C11" s="528"/>
      <c r="D11" s="531"/>
      <c r="E11" s="511"/>
      <c r="F11" s="511"/>
      <c r="G11" s="372" t="s">
        <v>70</v>
      </c>
      <c r="H11" s="372" t="s">
        <v>69</v>
      </c>
      <c r="I11" s="511"/>
      <c r="J11" s="511"/>
      <c r="K11" s="511"/>
      <c r="L11" s="511"/>
      <c r="M11" s="511"/>
      <c r="N11" s="511"/>
      <c r="O11" s="511"/>
      <c r="P11" s="512"/>
    </row>
    <row r="12" spans="1:16" s="16" customFormat="1" ht="15.6" customHeight="1">
      <c r="A12" s="373">
        <v>1</v>
      </c>
      <c r="B12" s="374">
        <v>2</v>
      </c>
      <c r="C12" s="374">
        <v>3</v>
      </c>
      <c r="D12" s="374">
        <v>4</v>
      </c>
      <c r="E12" s="375">
        <v>6</v>
      </c>
      <c r="F12" s="375">
        <v>7</v>
      </c>
      <c r="G12" s="373">
        <v>8</v>
      </c>
      <c r="H12" s="373">
        <v>9</v>
      </c>
      <c r="I12" s="373">
        <v>10</v>
      </c>
      <c r="J12" s="373">
        <v>11</v>
      </c>
      <c r="K12" s="373">
        <v>12</v>
      </c>
      <c r="L12" s="373">
        <v>13</v>
      </c>
      <c r="M12" s="373">
        <v>14</v>
      </c>
      <c r="N12" s="373">
        <v>15</v>
      </c>
      <c r="O12" s="373">
        <v>16</v>
      </c>
      <c r="P12" s="373">
        <v>17</v>
      </c>
    </row>
    <row r="13" spans="1:16" s="58" customFormat="1" ht="15" customHeight="1">
      <c r="A13" s="122">
        <v>10</v>
      </c>
      <c r="B13" s="360"/>
      <c r="C13" s="125" t="s">
        <v>51</v>
      </c>
      <c r="D13" s="49">
        <f>SUM(D14:D16)</f>
        <v>2172000</v>
      </c>
      <c r="E13" s="49">
        <f>SUM(E14:E16)</f>
        <v>52000</v>
      </c>
      <c r="F13" s="49">
        <f>SUM(F14:F16)</f>
        <v>52000</v>
      </c>
      <c r="G13" s="49"/>
      <c r="H13" s="49">
        <f>SUM(H14:H16)</f>
        <v>52000</v>
      </c>
      <c r="I13" s="38"/>
      <c r="J13" s="38"/>
      <c r="K13" s="38"/>
      <c r="L13" s="38"/>
      <c r="M13" s="38"/>
      <c r="N13" s="49">
        <f>SUM(N14:N16)</f>
        <v>2120000</v>
      </c>
      <c r="O13" s="49">
        <f>SUM(O14:O16)</f>
        <v>2120000</v>
      </c>
      <c r="P13" s="49"/>
    </row>
    <row r="14" spans="1:16" s="16" customFormat="1" ht="15" customHeight="1">
      <c r="A14" s="122"/>
      <c r="B14" s="361">
        <v>1030</v>
      </c>
      <c r="C14" s="5" t="s">
        <v>104</v>
      </c>
      <c r="D14" s="27">
        <f>E14+N14</f>
        <v>12080</v>
      </c>
      <c r="E14" s="26">
        <f>F14+I14+J14</f>
        <v>12080</v>
      </c>
      <c r="F14" s="43">
        <f>G14+H14</f>
        <v>12080</v>
      </c>
      <c r="G14" s="22"/>
      <c r="H14" s="29">
        <v>12080</v>
      </c>
      <c r="I14" s="23"/>
      <c r="J14" s="23"/>
      <c r="K14" s="23"/>
      <c r="L14" s="23"/>
      <c r="M14" s="23"/>
      <c r="N14" s="23"/>
      <c r="O14" s="23"/>
      <c r="P14" s="23"/>
    </row>
    <row r="15" spans="1:16" s="16" customFormat="1" ht="15.6" customHeight="1">
      <c r="A15" s="122"/>
      <c r="B15" s="361">
        <v>10143</v>
      </c>
      <c r="C15" s="5" t="s">
        <v>283</v>
      </c>
      <c r="D15" s="27">
        <f>E15+N15</f>
        <v>139920</v>
      </c>
      <c r="E15" s="26">
        <f t="shared" ref="E15:E16" si="0">F15+I15+J15</f>
        <v>19920</v>
      </c>
      <c r="F15" s="43">
        <f t="shared" ref="F15:F16" si="1">G15+H15</f>
        <v>19920</v>
      </c>
      <c r="G15" s="22"/>
      <c r="H15" s="21">
        <v>19920</v>
      </c>
      <c r="I15" s="23"/>
      <c r="J15" s="23"/>
      <c r="K15" s="23"/>
      <c r="L15" s="23"/>
      <c r="M15" s="23"/>
      <c r="N15" s="31">
        <f>O15</f>
        <v>120000</v>
      </c>
      <c r="O15" s="21">
        <v>120000</v>
      </c>
      <c r="P15" s="35"/>
    </row>
    <row r="16" spans="1:16" s="16" customFormat="1" ht="15" customHeight="1">
      <c r="A16" s="122"/>
      <c r="B16" s="361">
        <v>1044</v>
      </c>
      <c r="C16" s="5" t="s">
        <v>285</v>
      </c>
      <c r="D16" s="27">
        <f>E16+N16</f>
        <v>2020000</v>
      </c>
      <c r="E16" s="26">
        <f t="shared" si="0"/>
        <v>20000</v>
      </c>
      <c r="F16" s="43">
        <f t="shared" si="1"/>
        <v>20000</v>
      </c>
      <c r="G16" s="22"/>
      <c r="H16" s="29">
        <v>20000</v>
      </c>
      <c r="I16" s="23"/>
      <c r="J16" s="23"/>
      <c r="K16" s="23"/>
      <c r="L16" s="23"/>
      <c r="M16" s="23"/>
      <c r="N16" s="31">
        <f>O16</f>
        <v>2000000</v>
      </c>
      <c r="O16" s="21">
        <v>2000000</v>
      </c>
      <c r="P16" s="23"/>
    </row>
    <row r="17" spans="1:17" s="16" customFormat="1" ht="15" customHeight="1">
      <c r="A17" s="120">
        <v>600</v>
      </c>
      <c r="B17" s="54"/>
      <c r="C17" s="53" t="s">
        <v>103</v>
      </c>
      <c r="D17" s="49">
        <f>SUM(D18:D21)</f>
        <v>1587000</v>
      </c>
      <c r="E17" s="49">
        <f>SUM(E18:E21)</f>
        <v>1214000</v>
      </c>
      <c r="F17" s="49">
        <f>SUM(F18:F21)</f>
        <v>1164000</v>
      </c>
      <c r="G17" s="49"/>
      <c r="H17" s="49">
        <f>SUM(H18:H21)</f>
        <v>1164000</v>
      </c>
      <c r="I17" s="49">
        <f>SUM(I18:I21)</f>
        <v>50000</v>
      </c>
      <c r="J17" s="38"/>
      <c r="K17" s="38"/>
      <c r="L17" s="38"/>
      <c r="M17" s="38"/>
      <c r="N17" s="32">
        <f>SUM(N18:N21)</f>
        <v>373000</v>
      </c>
      <c r="O17" s="32">
        <f>SUM(O18:O21)</f>
        <v>373000</v>
      </c>
      <c r="P17" s="38"/>
    </row>
    <row r="18" spans="1:17" s="16" customFormat="1" ht="15.6" customHeight="1">
      <c r="A18" s="120"/>
      <c r="B18" s="28">
        <v>60004</v>
      </c>
      <c r="C18" s="5" t="s">
        <v>102</v>
      </c>
      <c r="D18" s="27">
        <f>E18+N18</f>
        <v>663000</v>
      </c>
      <c r="E18" s="26">
        <f>F18+I18+J18</f>
        <v>650000</v>
      </c>
      <c r="F18" s="43">
        <f>G18+H18</f>
        <v>600000</v>
      </c>
      <c r="G18" s="22"/>
      <c r="H18" s="29">
        <v>600000</v>
      </c>
      <c r="I18" s="21">
        <v>50000</v>
      </c>
      <c r="J18" s="23"/>
      <c r="K18" s="23"/>
      <c r="L18" s="23"/>
      <c r="M18" s="23"/>
      <c r="N18" s="31">
        <f>O18</f>
        <v>13000</v>
      </c>
      <c r="O18" s="21">
        <v>13000</v>
      </c>
      <c r="P18" s="23"/>
    </row>
    <row r="19" spans="1:17" s="17" customFormat="1" ht="15" customHeight="1">
      <c r="A19" s="120"/>
      <c r="B19" s="28">
        <v>60013</v>
      </c>
      <c r="C19" s="5" t="s">
        <v>101</v>
      </c>
      <c r="D19" s="27">
        <f>E19+N19</f>
        <v>1621</v>
      </c>
      <c r="E19" s="26">
        <f>F19+I19+J19</f>
        <v>1621</v>
      </c>
      <c r="F19" s="43">
        <f>G19+H19</f>
        <v>1621</v>
      </c>
      <c r="G19" s="22"/>
      <c r="H19" s="21">
        <v>1621</v>
      </c>
      <c r="I19" s="23"/>
      <c r="J19" s="23"/>
      <c r="K19" s="23"/>
      <c r="L19" s="23"/>
      <c r="M19" s="23"/>
      <c r="N19" s="304"/>
      <c r="O19" s="305"/>
      <c r="P19" s="23"/>
    </row>
    <row r="20" spans="1:17" s="17" customFormat="1" ht="15" customHeight="1">
      <c r="A20" s="120"/>
      <c r="B20" s="28">
        <v>60014</v>
      </c>
      <c r="C20" s="5" t="s">
        <v>100</v>
      </c>
      <c r="D20" s="27">
        <f>E20+N20</f>
        <v>35000</v>
      </c>
      <c r="E20" s="26">
        <f>F20+I20+J20</f>
        <v>35000</v>
      </c>
      <c r="F20" s="43">
        <f>G20+H20</f>
        <v>35000</v>
      </c>
      <c r="G20" s="21"/>
      <c r="H20" s="353">
        <v>35000</v>
      </c>
      <c r="I20" s="303"/>
      <c r="J20" s="23"/>
      <c r="K20" s="23"/>
      <c r="L20" s="23"/>
      <c r="M20" s="23"/>
      <c r="N20" s="346"/>
      <c r="O20" s="345"/>
      <c r="P20" s="23"/>
    </row>
    <row r="21" spans="1:17" s="16" customFormat="1" ht="15" customHeight="1">
      <c r="A21" s="120"/>
      <c r="B21" s="28">
        <v>60016</v>
      </c>
      <c r="C21" s="5" t="s">
        <v>99</v>
      </c>
      <c r="D21" s="27">
        <f>E21+N21</f>
        <v>887379</v>
      </c>
      <c r="E21" s="26">
        <f>F21+I21+J21</f>
        <v>527379</v>
      </c>
      <c r="F21" s="43">
        <f>G21+H21</f>
        <v>527379</v>
      </c>
      <c r="G21" s="21"/>
      <c r="H21" s="21">
        <v>527379</v>
      </c>
      <c r="I21" s="23"/>
      <c r="J21" s="23"/>
      <c r="K21" s="23"/>
      <c r="L21" s="23"/>
      <c r="M21" s="23"/>
      <c r="N21" s="346">
        <f>O21</f>
        <v>360000</v>
      </c>
      <c r="O21" s="345">
        <v>360000</v>
      </c>
      <c r="P21" s="23"/>
    </row>
    <row r="22" spans="1:17" s="16" customFormat="1" ht="15" customHeight="1">
      <c r="A22" s="120">
        <v>700</v>
      </c>
      <c r="B22" s="54"/>
      <c r="C22" s="53" t="s">
        <v>49</v>
      </c>
      <c r="D22" s="49">
        <f>D23</f>
        <v>26000</v>
      </c>
      <c r="E22" s="49">
        <f>E23</f>
        <v>26000</v>
      </c>
      <c r="F22" s="49">
        <f>F23</f>
        <v>26000</v>
      </c>
      <c r="G22" s="49"/>
      <c r="H22" s="49">
        <f>H23</f>
        <v>26000</v>
      </c>
      <c r="I22" s="38"/>
      <c r="J22" s="38"/>
      <c r="K22" s="38"/>
      <c r="L22" s="38"/>
      <c r="M22" s="38"/>
      <c r="N22" s="38"/>
      <c r="O22" s="32"/>
      <c r="P22" s="38"/>
    </row>
    <row r="23" spans="1:17" s="16" customFormat="1" ht="19.899999999999999" customHeight="1">
      <c r="A23" s="123"/>
      <c r="B23" s="28">
        <v>70005</v>
      </c>
      <c r="C23" s="349" t="s">
        <v>48</v>
      </c>
      <c r="D23" s="27">
        <f>E23+N23</f>
        <v>26000</v>
      </c>
      <c r="E23" s="26">
        <f>F23+I23+J23</f>
        <v>26000</v>
      </c>
      <c r="F23" s="43">
        <f>G23+H23</f>
        <v>26000</v>
      </c>
      <c r="G23" s="43"/>
      <c r="H23" s="29">
        <v>26000</v>
      </c>
      <c r="I23" s="23"/>
      <c r="J23" s="23"/>
      <c r="K23" s="23"/>
      <c r="L23" s="23"/>
      <c r="M23" s="23"/>
      <c r="N23" s="31"/>
      <c r="O23" s="57"/>
      <c r="P23" s="23"/>
    </row>
    <row r="24" spans="1:17" s="16" customFormat="1" ht="15" customHeight="1">
      <c r="A24" s="120">
        <v>710</v>
      </c>
      <c r="B24" s="54"/>
      <c r="C24" s="126" t="s">
        <v>47</v>
      </c>
      <c r="D24" s="49">
        <f>D25</f>
        <v>20000</v>
      </c>
      <c r="E24" s="49">
        <f>E25</f>
        <v>20000</v>
      </c>
      <c r="F24" s="49">
        <f>F25</f>
        <v>20000</v>
      </c>
      <c r="G24" s="49"/>
      <c r="H24" s="49">
        <f>H25</f>
        <v>20000</v>
      </c>
      <c r="I24" s="49"/>
      <c r="J24" s="49"/>
      <c r="K24" s="49"/>
      <c r="L24" s="38"/>
      <c r="M24" s="38"/>
      <c r="N24" s="38"/>
      <c r="O24" s="38"/>
      <c r="P24" s="38"/>
    </row>
    <row r="25" spans="1:17" s="17" customFormat="1" ht="19.899999999999999" customHeight="1">
      <c r="A25" s="120"/>
      <c r="B25" s="28">
        <v>71004</v>
      </c>
      <c r="C25" s="5" t="s">
        <v>98</v>
      </c>
      <c r="D25" s="27">
        <f>+E25</f>
        <v>20000</v>
      </c>
      <c r="E25" s="26">
        <f>F25+I25+J25</f>
        <v>20000</v>
      </c>
      <c r="F25" s="43">
        <f>G25+H25</f>
        <v>20000</v>
      </c>
      <c r="G25" s="43"/>
      <c r="H25" s="45">
        <v>20000</v>
      </c>
      <c r="I25" s="23"/>
      <c r="J25" s="23"/>
      <c r="K25" s="23"/>
      <c r="L25" s="23"/>
      <c r="M25" s="23"/>
      <c r="N25" s="23"/>
      <c r="O25" s="23"/>
      <c r="P25" s="23"/>
    </row>
    <row r="26" spans="1:17" s="16" customFormat="1" ht="15" customHeight="1">
      <c r="A26" s="120">
        <v>750</v>
      </c>
      <c r="B26" s="54"/>
      <c r="C26" s="53" t="s">
        <v>46</v>
      </c>
      <c r="D26" s="49">
        <f t="shared" ref="D26:J26" si="2">SUM(D27:D31)</f>
        <v>2939000</v>
      </c>
      <c r="E26" s="49">
        <f t="shared" si="2"/>
        <v>2889000</v>
      </c>
      <c r="F26" s="49">
        <f t="shared" si="2"/>
        <v>2781216</v>
      </c>
      <c r="G26" s="49">
        <f t="shared" si="2"/>
        <v>2052820</v>
      </c>
      <c r="H26" s="49">
        <f t="shared" si="2"/>
        <v>728396</v>
      </c>
      <c r="I26" s="49">
        <f t="shared" si="2"/>
        <v>2784</v>
      </c>
      <c r="J26" s="49">
        <f t="shared" si="2"/>
        <v>105000</v>
      </c>
      <c r="K26" s="49"/>
      <c r="L26" s="38"/>
      <c r="M26" s="38"/>
      <c r="N26" s="348">
        <f>SUM(N27:N31)</f>
        <v>50000</v>
      </c>
      <c r="O26" s="348">
        <f>SUM(O27:O31)</f>
        <v>50000</v>
      </c>
      <c r="P26" s="49"/>
    </row>
    <row r="27" spans="1:17" s="17" customFormat="1" ht="15" customHeight="1">
      <c r="A27" s="121"/>
      <c r="B27" s="56">
        <v>75011</v>
      </c>
      <c r="C27" s="5" t="s">
        <v>45</v>
      </c>
      <c r="D27" s="27">
        <f>E27</f>
        <v>61473</v>
      </c>
      <c r="E27" s="26">
        <f>F27+I27+J27</f>
        <v>61473</v>
      </c>
      <c r="F27" s="43">
        <f>G27+H27</f>
        <v>61473</v>
      </c>
      <c r="G27" s="21">
        <v>51820</v>
      </c>
      <c r="H27" s="21">
        <v>9653</v>
      </c>
      <c r="I27" s="23"/>
      <c r="J27" s="55"/>
      <c r="K27" s="23"/>
      <c r="L27" s="23"/>
      <c r="M27" s="23"/>
      <c r="N27" s="369"/>
      <c r="O27" s="369"/>
      <c r="P27" s="23"/>
    </row>
    <row r="28" spans="1:17" s="16" customFormat="1" ht="22.15" customHeight="1">
      <c r="A28" s="121"/>
      <c r="B28" s="56">
        <v>75022</v>
      </c>
      <c r="C28" s="5" t="s">
        <v>97</v>
      </c>
      <c r="D28" s="27">
        <f>E28</f>
        <v>88000</v>
      </c>
      <c r="E28" s="26">
        <f>F28+I28+J28</f>
        <v>88000</v>
      </c>
      <c r="F28" s="43">
        <f>G28+H28</f>
        <v>8000</v>
      </c>
      <c r="G28" s="43"/>
      <c r="H28" s="21">
        <v>8000</v>
      </c>
      <c r="I28" s="23"/>
      <c r="J28" s="21">
        <v>80000</v>
      </c>
      <c r="K28" s="23"/>
      <c r="L28" s="23"/>
      <c r="M28" s="23"/>
      <c r="N28" s="352"/>
      <c r="O28" s="352"/>
      <c r="P28" s="23"/>
    </row>
    <row r="29" spans="1:17" s="16" customFormat="1" ht="22.15" customHeight="1">
      <c r="A29" s="121"/>
      <c r="B29" s="56">
        <v>75023</v>
      </c>
      <c r="C29" s="5" t="s">
        <v>44</v>
      </c>
      <c r="D29" s="27">
        <f>E29+N29</f>
        <v>2623968</v>
      </c>
      <c r="E29" s="26">
        <f>F29+I29+J29</f>
        <v>2573968</v>
      </c>
      <c r="F29" s="43">
        <f>G29+H29</f>
        <v>2568968</v>
      </c>
      <c r="G29" s="21">
        <v>1994000</v>
      </c>
      <c r="H29" s="21">
        <v>574968</v>
      </c>
      <c r="I29" s="23"/>
      <c r="J29" s="21">
        <v>5000</v>
      </c>
      <c r="K29" s="23"/>
      <c r="L29" s="23"/>
      <c r="M29" s="23"/>
      <c r="N29" s="346">
        <f>O29</f>
        <v>50000</v>
      </c>
      <c r="O29" s="345">
        <v>50000</v>
      </c>
      <c r="P29" s="35"/>
      <c r="Q29" s="364"/>
    </row>
    <row r="30" spans="1:17" s="16" customFormat="1" ht="22.15" customHeight="1">
      <c r="A30" s="124"/>
      <c r="B30" s="56">
        <v>75075</v>
      </c>
      <c r="C30" s="48" t="s">
        <v>96</v>
      </c>
      <c r="D30" s="47">
        <f>E30</f>
        <v>132000</v>
      </c>
      <c r="E30" s="46">
        <f>F30+I30+J30</f>
        <v>132000</v>
      </c>
      <c r="F30" s="25">
        <f>G30+H30</f>
        <v>132000</v>
      </c>
      <c r="G30" s="45">
        <v>7000</v>
      </c>
      <c r="H30" s="45">
        <v>125000</v>
      </c>
      <c r="I30" s="44"/>
      <c r="J30" s="45"/>
      <c r="K30" s="44"/>
      <c r="L30" s="44"/>
      <c r="M30" s="44"/>
      <c r="N30" s="363"/>
      <c r="O30" s="363"/>
      <c r="P30" s="44"/>
    </row>
    <row r="31" spans="1:17" s="16" customFormat="1" ht="15" customHeight="1">
      <c r="A31" s="121"/>
      <c r="B31" s="362">
        <v>75095</v>
      </c>
      <c r="C31" s="5" t="s">
        <v>2</v>
      </c>
      <c r="D31" s="27">
        <f>E31+N31</f>
        <v>33559</v>
      </c>
      <c r="E31" s="26">
        <f>F31+I31+J31+K31</f>
        <v>33559</v>
      </c>
      <c r="F31" s="43">
        <f>G31+H31</f>
        <v>10775</v>
      </c>
      <c r="G31" s="43"/>
      <c r="H31" s="24">
        <v>10775</v>
      </c>
      <c r="I31" s="24">
        <v>2784</v>
      </c>
      <c r="J31" s="24">
        <v>20000</v>
      </c>
      <c r="K31" s="22"/>
      <c r="L31" s="23"/>
      <c r="M31" s="23"/>
      <c r="N31" s="31"/>
      <c r="O31" s="31"/>
      <c r="P31" s="24"/>
    </row>
    <row r="32" spans="1:17" s="16" customFormat="1" ht="31.9" customHeight="1">
      <c r="A32" s="120">
        <v>751</v>
      </c>
      <c r="B32" s="54"/>
      <c r="C32" s="37" t="s">
        <v>42</v>
      </c>
      <c r="D32" s="49">
        <f>SUM(D39)</f>
        <v>1294</v>
      </c>
      <c r="E32" s="49">
        <f>SUM(E39)</f>
        <v>1294</v>
      </c>
      <c r="F32" s="49">
        <f>SUM(F39)</f>
        <v>1294</v>
      </c>
      <c r="G32" s="49"/>
      <c r="H32" s="49">
        <f>SUM(H39)</f>
        <v>1294</v>
      </c>
      <c r="I32" s="38"/>
      <c r="J32" s="49"/>
      <c r="K32" s="38"/>
      <c r="L32" s="38"/>
      <c r="M32" s="38"/>
      <c r="N32" s="38"/>
      <c r="O32" s="38"/>
      <c r="P32" s="38"/>
    </row>
    <row r="33" spans="1:17" s="16" customFormat="1" ht="14.25" customHeight="1">
      <c r="A33" s="527" t="s">
        <v>85</v>
      </c>
      <c r="B33" s="527" t="s">
        <v>84</v>
      </c>
      <c r="C33" s="527" t="s">
        <v>83</v>
      </c>
      <c r="D33" s="530" t="s">
        <v>82</v>
      </c>
      <c r="E33" s="520" t="s">
        <v>105</v>
      </c>
      <c r="F33" s="521"/>
      <c r="G33" s="521"/>
      <c r="H33" s="521"/>
      <c r="I33" s="521"/>
      <c r="J33" s="521"/>
      <c r="K33" s="521"/>
      <c r="L33" s="521"/>
      <c r="M33" s="521"/>
      <c r="N33" s="521"/>
      <c r="O33" s="521"/>
      <c r="P33" s="521"/>
    </row>
    <row r="34" spans="1:17" s="16" customFormat="1" ht="11.25" customHeight="1">
      <c r="A34" s="527"/>
      <c r="B34" s="527"/>
      <c r="C34" s="527"/>
      <c r="D34" s="530"/>
      <c r="E34" s="507" t="s">
        <v>81</v>
      </c>
      <c r="F34" s="517" t="s">
        <v>54</v>
      </c>
      <c r="G34" s="518"/>
      <c r="H34" s="518"/>
      <c r="I34" s="518"/>
      <c r="J34" s="518"/>
      <c r="K34" s="518"/>
      <c r="L34" s="518"/>
      <c r="M34" s="519"/>
      <c r="N34" s="507" t="s">
        <v>80</v>
      </c>
      <c r="O34" s="514" t="s">
        <v>54</v>
      </c>
      <c r="P34" s="515"/>
    </row>
    <row r="35" spans="1:17" s="16" customFormat="1" ht="11.25" customHeight="1">
      <c r="A35" s="527"/>
      <c r="B35" s="527"/>
      <c r="C35" s="527"/>
      <c r="D35" s="530"/>
      <c r="E35" s="508"/>
      <c r="F35" s="520"/>
      <c r="G35" s="521"/>
      <c r="H35" s="521"/>
      <c r="I35" s="521"/>
      <c r="J35" s="521"/>
      <c r="K35" s="521"/>
      <c r="L35" s="521"/>
      <c r="M35" s="522"/>
      <c r="N35" s="508"/>
      <c r="O35" s="507" t="s">
        <v>79</v>
      </c>
      <c r="P35" s="509" t="s">
        <v>78</v>
      </c>
    </row>
    <row r="36" spans="1:17" s="16" customFormat="1" ht="11.25" customHeight="1">
      <c r="A36" s="527"/>
      <c r="B36" s="527"/>
      <c r="C36" s="527"/>
      <c r="D36" s="530"/>
      <c r="E36" s="508"/>
      <c r="F36" s="507" t="s">
        <v>77</v>
      </c>
      <c r="G36" s="517" t="s">
        <v>54</v>
      </c>
      <c r="H36" s="519"/>
      <c r="I36" s="507" t="s">
        <v>76</v>
      </c>
      <c r="J36" s="507" t="s">
        <v>75</v>
      </c>
      <c r="K36" s="507" t="s">
        <v>74</v>
      </c>
      <c r="L36" s="507" t="s">
        <v>73</v>
      </c>
      <c r="M36" s="507" t="s">
        <v>72</v>
      </c>
      <c r="N36" s="508"/>
      <c r="O36" s="508"/>
      <c r="P36" s="512"/>
    </row>
    <row r="37" spans="1:17" s="16" customFormat="1" ht="11.25" customHeight="1">
      <c r="A37" s="527"/>
      <c r="B37" s="527"/>
      <c r="C37" s="527"/>
      <c r="D37" s="530"/>
      <c r="E37" s="508"/>
      <c r="F37" s="508"/>
      <c r="G37" s="520"/>
      <c r="H37" s="522"/>
      <c r="I37" s="508"/>
      <c r="J37" s="508"/>
      <c r="K37" s="508"/>
      <c r="L37" s="508"/>
      <c r="M37" s="508"/>
      <c r="N37" s="508"/>
      <c r="O37" s="508"/>
      <c r="P37" s="509" t="s">
        <v>71</v>
      </c>
    </row>
    <row r="38" spans="1:17" s="16" customFormat="1" ht="64.900000000000006" customHeight="1">
      <c r="A38" s="527"/>
      <c r="B38" s="527"/>
      <c r="C38" s="527"/>
      <c r="D38" s="530"/>
      <c r="E38" s="508"/>
      <c r="F38" s="508"/>
      <c r="G38" s="485" t="s">
        <v>70</v>
      </c>
      <c r="H38" s="485" t="s">
        <v>69</v>
      </c>
      <c r="I38" s="508"/>
      <c r="J38" s="508"/>
      <c r="K38" s="508"/>
      <c r="L38" s="508"/>
      <c r="M38" s="508"/>
      <c r="N38" s="508"/>
      <c r="O38" s="508"/>
      <c r="P38" s="510"/>
    </row>
    <row r="39" spans="1:17" s="16" customFormat="1" ht="24" customHeight="1">
      <c r="A39" s="123"/>
      <c r="B39" s="50">
        <v>75101</v>
      </c>
      <c r="C39" s="306" t="s">
        <v>41</v>
      </c>
      <c r="D39" s="40">
        <f>E39</f>
        <v>1294</v>
      </c>
      <c r="E39" s="26">
        <f>F39+I39+J39</f>
        <v>1294</v>
      </c>
      <c r="F39" s="43">
        <f>G39+H39</f>
        <v>1294</v>
      </c>
      <c r="G39" s="30"/>
      <c r="H39" s="24">
        <v>1294</v>
      </c>
      <c r="I39" s="55"/>
      <c r="J39" s="30"/>
      <c r="K39" s="23"/>
      <c r="L39" s="23"/>
      <c r="M39" s="23"/>
      <c r="N39" s="23"/>
      <c r="O39" s="23"/>
      <c r="P39" s="23"/>
    </row>
    <row r="40" spans="1:17" s="16" customFormat="1" ht="22.15" customHeight="1">
      <c r="A40" s="120">
        <v>754</v>
      </c>
      <c r="B40" s="54"/>
      <c r="C40" s="37" t="s">
        <v>95</v>
      </c>
      <c r="D40" s="49">
        <f>SUM(D41:D41)</f>
        <v>964000</v>
      </c>
      <c r="E40" s="49">
        <f>SUM(E41:E41)</f>
        <v>554000</v>
      </c>
      <c r="F40" s="49">
        <f>SUM(F41:F41)</f>
        <v>513700</v>
      </c>
      <c r="G40" s="49">
        <f>SUM(G41:G41)</f>
        <v>117900</v>
      </c>
      <c r="H40" s="49">
        <f>SUM(H41:H41)</f>
        <v>395800</v>
      </c>
      <c r="I40" s="49"/>
      <c r="J40" s="49">
        <f>SUM(J41:J41)</f>
        <v>40300</v>
      </c>
      <c r="K40" s="38"/>
      <c r="L40" s="38"/>
      <c r="M40" s="38"/>
      <c r="N40" s="49">
        <f>SUM(N41:N41)</f>
        <v>410000</v>
      </c>
      <c r="O40" s="49">
        <f>SUM(O41:O41)</f>
        <v>410000</v>
      </c>
      <c r="P40" s="38"/>
    </row>
    <row r="41" spans="1:17" s="16" customFormat="1" ht="18" customHeight="1">
      <c r="A41" s="120"/>
      <c r="B41" s="56">
        <v>75412</v>
      </c>
      <c r="C41" s="5" t="s">
        <v>94</v>
      </c>
      <c r="D41" s="27">
        <f>E41+N41</f>
        <v>964000</v>
      </c>
      <c r="E41" s="26">
        <f>F41+I41+J41</f>
        <v>554000</v>
      </c>
      <c r="F41" s="43">
        <f>G41+H41</f>
        <v>513700</v>
      </c>
      <c r="G41" s="51">
        <v>117900</v>
      </c>
      <c r="H41" s="24">
        <v>395800</v>
      </c>
      <c r="I41" s="24"/>
      <c r="J41" s="24">
        <v>40300</v>
      </c>
      <c r="K41" s="23"/>
      <c r="L41" s="23"/>
      <c r="M41" s="23"/>
      <c r="N41" s="31">
        <f>O41</f>
        <v>410000</v>
      </c>
      <c r="O41" s="24">
        <v>410000</v>
      </c>
      <c r="P41" s="23"/>
    </row>
    <row r="42" spans="1:17" s="17" customFormat="1" ht="15" customHeight="1">
      <c r="A42" s="120">
        <v>758</v>
      </c>
      <c r="B42" s="54"/>
      <c r="C42" s="53" t="s">
        <v>22</v>
      </c>
      <c r="D42" s="49">
        <f>SUM(D43:D44)</f>
        <v>238100</v>
      </c>
      <c r="E42" s="49">
        <f>SUM(E43:E44)</f>
        <v>238100</v>
      </c>
      <c r="F42" s="49">
        <f>SUM(F43:F44)</f>
        <v>238100</v>
      </c>
      <c r="G42" s="34"/>
      <c r="H42" s="49">
        <f>SUM(H43:H44)</f>
        <v>238100</v>
      </c>
      <c r="I42" s="32"/>
      <c r="J42" s="32"/>
      <c r="K42" s="38"/>
      <c r="L42" s="38"/>
      <c r="M42" s="38"/>
      <c r="N42" s="38"/>
      <c r="O42" s="38"/>
      <c r="P42" s="38"/>
    </row>
    <row r="43" spans="1:17" s="17" customFormat="1" ht="15" customHeight="1">
      <c r="A43" s="120"/>
      <c r="B43" s="28">
        <v>75814</v>
      </c>
      <c r="C43" s="5" t="s">
        <v>18</v>
      </c>
      <c r="D43" s="27">
        <f>E43+N43</f>
        <v>5100</v>
      </c>
      <c r="E43" s="26">
        <f>F43+I43+J43</f>
        <v>5100</v>
      </c>
      <c r="F43" s="43">
        <f>G43+H43</f>
        <v>5100</v>
      </c>
      <c r="G43" s="51"/>
      <c r="H43" s="371">
        <v>5100</v>
      </c>
      <c r="I43" s="232"/>
      <c r="J43" s="21"/>
      <c r="K43" s="23"/>
      <c r="L43" s="23"/>
      <c r="M43" s="23"/>
      <c r="N43" s="23"/>
      <c r="O43" s="23"/>
      <c r="P43" s="23"/>
    </row>
    <row r="44" spans="1:17" s="17" customFormat="1" ht="15" customHeight="1">
      <c r="A44" s="120"/>
      <c r="B44" s="28">
        <v>75818</v>
      </c>
      <c r="C44" s="5" t="s">
        <v>93</v>
      </c>
      <c r="D44" s="27">
        <f>E44+N44</f>
        <v>233000</v>
      </c>
      <c r="E44" s="26">
        <f>F44+I44+J44</f>
        <v>233000</v>
      </c>
      <c r="F44" s="43">
        <f>G44+H44</f>
        <v>233000</v>
      </c>
      <c r="G44" s="231"/>
      <c r="H44" s="371">
        <v>233000</v>
      </c>
      <c r="I44" s="24"/>
      <c r="J44" s="231"/>
      <c r="K44" s="23"/>
      <c r="L44" s="23"/>
      <c r="M44" s="23"/>
      <c r="N44" s="23"/>
      <c r="O44" s="23"/>
      <c r="P44" s="23"/>
      <c r="Q44" s="370"/>
    </row>
    <row r="45" spans="1:17" s="17" customFormat="1" ht="16.149999999999999" customHeight="1">
      <c r="A45" s="120">
        <v>801</v>
      </c>
      <c r="B45" s="54"/>
      <c r="C45" s="347" t="s">
        <v>17</v>
      </c>
      <c r="D45" s="39">
        <f>SUM(D46:D56)</f>
        <v>13699000</v>
      </c>
      <c r="E45" s="49">
        <f>SUM(E46:E56)</f>
        <v>12574000</v>
      </c>
      <c r="F45" s="49">
        <f>SUM(F46:F56)</f>
        <v>12192513</v>
      </c>
      <c r="G45" s="49">
        <f>SUM(G46:G56)</f>
        <v>9687339</v>
      </c>
      <c r="H45" s="49">
        <f>SUM(H46:H56)</f>
        <v>2505174</v>
      </c>
      <c r="I45" s="49"/>
      <c r="J45" s="49">
        <f>SUM(J46:J56)</f>
        <v>381487</v>
      </c>
      <c r="K45" s="49"/>
      <c r="L45" s="38"/>
      <c r="M45" s="38"/>
      <c r="N45" s="49">
        <f>SUM(N46:N56)</f>
        <v>1125000</v>
      </c>
      <c r="O45" s="49">
        <f>SUM(O46:O56)</f>
        <v>1125000</v>
      </c>
      <c r="P45" s="49"/>
    </row>
    <row r="46" spans="1:17" s="16" customFormat="1" ht="15" customHeight="1">
      <c r="A46" s="120"/>
      <c r="B46" s="28">
        <v>80101</v>
      </c>
      <c r="C46" s="5" t="s">
        <v>16</v>
      </c>
      <c r="D46" s="27">
        <f>E46+N46</f>
        <v>9608942</v>
      </c>
      <c r="E46" s="26">
        <f>F46+I46+J46</f>
        <v>8983942</v>
      </c>
      <c r="F46" s="43">
        <f t="shared" ref="F46:F56" si="3">G46+H46</f>
        <v>8690462</v>
      </c>
      <c r="G46" s="51">
        <v>7211200</v>
      </c>
      <c r="H46" s="24">
        <v>1479262</v>
      </c>
      <c r="I46" s="52"/>
      <c r="J46" s="21">
        <v>293480</v>
      </c>
      <c r="K46" s="23"/>
      <c r="L46" s="23"/>
      <c r="M46" s="23"/>
      <c r="N46" s="31">
        <f>O46</f>
        <v>625000</v>
      </c>
      <c r="O46" s="21">
        <v>625000</v>
      </c>
      <c r="P46" s="23"/>
    </row>
    <row r="47" spans="1:17" s="16" customFormat="1" ht="22.5">
      <c r="A47" s="120"/>
      <c r="B47" s="28">
        <v>80103</v>
      </c>
      <c r="C47" s="5" t="s">
        <v>92</v>
      </c>
      <c r="D47" s="27">
        <f>E47+N47</f>
        <v>600235</v>
      </c>
      <c r="E47" s="26">
        <f>F47+I47+J47</f>
        <v>600235</v>
      </c>
      <c r="F47" s="43">
        <f t="shared" si="3"/>
        <v>566443</v>
      </c>
      <c r="G47" s="51">
        <v>545244</v>
      </c>
      <c r="H47" s="24">
        <v>21199</v>
      </c>
      <c r="I47" s="52"/>
      <c r="J47" s="21">
        <v>33792</v>
      </c>
      <c r="K47" s="23"/>
      <c r="L47" s="23"/>
      <c r="M47" s="23"/>
      <c r="N47" s="22"/>
      <c r="O47" s="22"/>
      <c r="P47" s="23"/>
    </row>
    <row r="48" spans="1:17" s="16" customFormat="1" ht="15" customHeight="1">
      <c r="A48" s="120"/>
      <c r="B48" s="28">
        <v>80104</v>
      </c>
      <c r="C48" s="5" t="s">
        <v>14</v>
      </c>
      <c r="D48" s="27">
        <f>E48+N48</f>
        <v>1251231</v>
      </c>
      <c r="E48" s="26">
        <f>F48+I48+J48+K48</f>
        <v>751231</v>
      </c>
      <c r="F48" s="43">
        <f t="shared" si="3"/>
        <v>733731</v>
      </c>
      <c r="G48" s="51">
        <v>508200</v>
      </c>
      <c r="H48" s="24">
        <v>225531</v>
      </c>
      <c r="I48" s="52"/>
      <c r="J48" s="21">
        <v>17500</v>
      </c>
      <c r="K48" s="21"/>
      <c r="L48" s="23"/>
      <c r="M48" s="23"/>
      <c r="N48" s="31">
        <f>O48</f>
        <v>500000</v>
      </c>
      <c r="O48" s="21">
        <v>500000</v>
      </c>
      <c r="P48" s="23"/>
    </row>
    <row r="49" spans="1:16" s="16" customFormat="1" ht="15" customHeight="1">
      <c r="A49" s="120"/>
      <c r="B49" s="28">
        <v>80106</v>
      </c>
      <c r="C49" s="5" t="s">
        <v>13</v>
      </c>
      <c r="D49" s="27">
        <f>E49+N49</f>
        <v>810437</v>
      </c>
      <c r="E49" s="26">
        <f>F49+I49+J49+K49</f>
        <v>810437</v>
      </c>
      <c r="F49" s="43">
        <f t="shared" si="3"/>
        <v>776849</v>
      </c>
      <c r="G49" s="51">
        <v>728505</v>
      </c>
      <c r="H49" s="24">
        <v>48344</v>
      </c>
      <c r="I49" s="52"/>
      <c r="J49" s="21">
        <v>33588</v>
      </c>
      <c r="K49" s="21"/>
      <c r="L49" s="23"/>
      <c r="M49" s="23"/>
      <c r="N49" s="31"/>
      <c r="O49" s="21"/>
      <c r="P49" s="35"/>
    </row>
    <row r="50" spans="1:16" s="17" customFormat="1" ht="15" customHeight="1">
      <c r="A50" s="120"/>
      <c r="B50" s="28">
        <v>80107</v>
      </c>
      <c r="C50" s="5" t="s">
        <v>64</v>
      </c>
      <c r="D50" s="27">
        <f>E50</f>
        <v>272967</v>
      </c>
      <c r="E50" s="26">
        <f>F50+I50+J50+K50</f>
        <v>272967</v>
      </c>
      <c r="F50" s="25">
        <f>G50+H50</f>
        <v>269840</v>
      </c>
      <c r="G50" s="36">
        <v>268646</v>
      </c>
      <c r="H50" s="24">
        <v>1194</v>
      </c>
      <c r="I50" s="22"/>
      <c r="J50" s="21">
        <v>3127</v>
      </c>
      <c r="K50" s="23"/>
      <c r="L50" s="23"/>
      <c r="M50" s="23"/>
      <c r="N50" s="23"/>
      <c r="O50" s="23"/>
      <c r="P50" s="23"/>
    </row>
    <row r="51" spans="1:16" s="16" customFormat="1" ht="15" customHeight="1">
      <c r="A51" s="120"/>
      <c r="B51" s="28">
        <v>80113</v>
      </c>
      <c r="C51" s="5" t="s">
        <v>91</v>
      </c>
      <c r="D51" s="27">
        <f t="shared" ref="D51:D56" si="4">E51</f>
        <v>450000</v>
      </c>
      <c r="E51" s="26">
        <f>F51+I51+J51</f>
        <v>450000</v>
      </c>
      <c r="F51" s="25">
        <f t="shared" si="3"/>
        <v>450000</v>
      </c>
      <c r="G51" s="22"/>
      <c r="H51" s="24">
        <v>450000</v>
      </c>
      <c r="I51" s="22"/>
      <c r="J51" s="22"/>
      <c r="K51" s="23"/>
      <c r="L51" s="23"/>
      <c r="M51" s="23"/>
      <c r="N51" s="23"/>
      <c r="O51" s="23"/>
      <c r="P51" s="23"/>
    </row>
    <row r="52" spans="1:16" s="16" customFormat="1" ht="15" customHeight="1">
      <c r="A52" s="120"/>
      <c r="B52" s="28">
        <v>80146</v>
      </c>
      <c r="C52" s="5" t="s">
        <v>90</v>
      </c>
      <c r="D52" s="27">
        <f t="shared" si="4"/>
        <v>40544</v>
      </c>
      <c r="E52" s="26">
        <f>F52+I52+J52</f>
        <v>40544</v>
      </c>
      <c r="F52" s="25">
        <f t="shared" si="3"/>
        <v>40544</v>
      </c>
      <c r="G52" s="22"/>
      <c r="H52" s="24">
        <v>40544</v>
      </c>
      <c r="I52" s="22"/>
      <c r="J52" s="22"/>
      <c r="K52" s="23"/>
      <c r="L52" s="23"/>
      <c r="M52" s="23"/>
      <c r="N52" s="23"/>
      <c r="O52" s="23"/>
      <c r="P52" s="23"/>
    </row>
    <row r="53" spans="1:16" s="16" customFormat="1" ht="15" customHeight="1">
      <c r="A53" s="120"/>
      <c r="B53" s="28">
        <v>80148</v>
      </c>
      <c r="C53" s="5" t="s">
        <v>12</v>
      </c>
      <c r="D53" s="27">
        <f t="shared" si="4"/>
        <v>452799</v>
      </c>
      <c r="E53" s="26">
        <f>F53+I53+J53</f>
        <v>452799</v>
      </c>
      <c r="F53" s="25">
        <f t="shared" si="3"/>
        <v>452799</v>
      </c>
      <c r="G53" s="51">
        <v>247597</v>
      </c>
      <c r="H53" s="24">
        <v>205202</v>
      </c>
      <c r="I53" s="22"/>
      <c r="J53" s="22"/>
      <c r="K53" s="23"/>
      <c r="L53" s="23"/>
      <c r="M53" s="23"/>
      <c r="N53" s="23"/>
      <c r="O53" s="23"/>
      <c r="P53" s="23"/>
    </row>
    <row r="54" spans="1:16" s="16" customFormat="1" ht="64.900000000000006" customHeight="1">
      <c r="A54" s="120"/>
      <c r="B54" s="28">
        <v>80149</v>
      </c>
      <c r="C54" s="349" t="s">
        <v>233</v>
      </c>
      <c r="D54" s="350">
        <f t="shared" si="4"/>
        <v>59735</v>
      </c>
      <c r="E54" s="351">
        <f>F54+I54+J54</f>
        <v>59735</v>
      </c>
      <c r="F54" s="354">
        <f t="shared" si="3"/>
        <v>59735</v>
      </c>
      <c r="G54" s="355">
        <v>59735</v>
      </c>
      <c r="H54" s="24"/>
      <c r="I54" s="22"/>
      <c r="J54" s="22"/>
      <c r="K54" s="23"/>
      <c r="L54" s="23"/>
      <c r="M54" s="23"/>
      <c r="N54" s="23"/>
      <c r="O54" s="23"/>
      <c r="P54" s="23"/>
    </row>
    <row r="55" spans="1:16" s="16" customFormat="1" ht="42" customHeight="1">
      <c r="A55" s="120"/>
      <c r="B55" s="28">
        <v>80150</v>
      </c>
      <c r="C55" s="5" t="s">
        <v>203</v>
      </c>
      <c r="D55" s="27">
        <f t="shared" si="4"/>
        <v>118212</v>
      </c>
      <c r="E55" s="26">
        <f>F55+I55+J55</f>
        <v>118212</v>
      </c>
      <c r="F55" s="25">
        <f t="shared" si="3"/>
        <v>118212</v>
      </c>
      <c r="G55" s="51">
        <v>118212</v>
      </c>
      <c r="H55" s="24"/>
      <c r="I55" s="22"/>
      <c r="J55" s="22"/>
      <c r="K55" s="23"/>
      <c r="L55" s="23"/>
      <c r="M55" s="23"/>
      <c r="N55" s="23"/>
      <c r="O55" s="23"/>
      <c r="P55" s="23"/>
    </row>
    <row r="56" spans="1:16" s="16" customFormat="1" ht="15" customHeight="1">
      <c r="A56" s="120"/>
      <c r="B56" s="28">
        <v>80195</v>
      </c>
      <c r="C56" s="5" t="s">
        <v>2</v>
      </c>
      <c r="D56" s="27">
        <f t="shared" si="4"/>
        <v>33898</v>
      </c>
      <c r="E56" s="26">
        <f>F56+I56+J56+K56</f>
        <v>33898</v>
      </c>
      <c r="F56" s="25">
        <f t="shared" si="3"/>
        <v>33898</v>
      </c>
      <c r="G56" s="22"/>
      <c r="H56" s="24">
        <v>33898</v>
      </c>
      <c r="I56" s="22"/>
      <c r="J56" s="22"/>
      <c r="K56" s="21"/>
      <c r="L56" s="23"/>
      <c r="M56" s="23"/>
      <c r="N56" s="23"/>
      <c r="O56" s="23"/>
      <c r="P56" s="23"/>
    </row>
    <row r="57" spans="1:16" s="17" customFormat="1" ht="16.899999999999999" customHeight="1">
      <c r="A57" s="120">
        <v>851</v>
      </c>
      <c r="B57" s="54"/>
      <c r="C57" s="6" t="s">
        <v>89</v>
      </c>
      <c r="D57" s="39">
        <f t="shared" ref="D57:I57" si="5">SUM(D58:D60)</f>
        <v>225000</v>
      </c>
      <c r="E57" s="39">
        <f t="shared" si="5"/>
        <v>225000</v>
      </c>
      <c r="F57" s="39">
        <f t="shared" si="5"/>
        <v>150000</v>
      </c>
      <c r="G57" s="39">
        <f t="shared" si="5"/>
        <v>31000</v>
      </c>
      <c r="H57" s="39">
        <f t="shared" si="5"/>
        <v>119000</v>
      </c>
      <c r="I57" s="39">
        <f t="shared" si="5"/>
        <v>75000</v>
      </c>
      <c r="J57" s="49"/>
      <c r="K57" s="38"/>
      <c r="L57" s="38"/>
      <c r="M57" s="38"/>
      <c r="N57" s="49"/>
      <c r="O57" s="49"/>
      <c r="P57" s="38"/>
    </row>
    <row r="58" spans="1:16" s="17" customFormat="1" ht="15" customHeight="1">
      <c r="A58" s="120"/>
      <c r="B58" s="50">
        <v>85121</v>
      </c>
      <c r="C58" s="5" t="s">
        <v>222</v>
      </c>
      <c r="D58" s="27">
        <f>E58</f>
        <v>75000</v>
      </c>
      <c r="E58" s="26">
        <f>F58+I58+J58</f>
        <v>75000</v>
      </c>
      <c r="F58" s="43"/>
      <c r="G58" s="22"/>
      <c r="H58" s="24"/>
      <c r="I58" s="24">
        <v>75000</v>
      </c>
      <c r="J58" s="22"/>
      <c r="K58" s="23"/>
      <c r="L58" s="23"/>
      <c r="M58" s="23"/>
      <c r="N58" s="23"/>
      <c r="O58" s="23"/>
      <c r="P58" s="23"/>
    </row>
    <row r="59" spans="1:16" s="17" customFormat="1" ht="15" customHeight="1">
      <c r="A59" s="120"/>
      <c r="B59" s="28">
        <v>85153</v>
      </c>
      <c r="C59" s="5" t="s">
        <v>88</v>
      </c>
      <c r="D59" s="27">
        <f>E59</f>
        <v>20000</v>
      </c>
      <c r="E59" s="26">
        <f>F59+I59+J59</f>
        <v>20000</v>
      </c>
      <c r="F59" s="25">
        <f>G59+H59</f>
        <v>20000</v>
      </c>
      <c r="G59" s="22"/>
      <c r="H59" s="24">
        <v>20000</v>
      </c>
      <c r="I59" s="22"/>
      <c r="J59" s="22"/>
      <c r="K59" s="23"/>
      <c r="L59" s="23"/>
      <c r="M59" s="23"/>
      <c r="N59" s="23"/>
      <c r="O59" s="23"/>
      <c r="P59" s="23"/>
    </row>
    <row r="60" spans="1:16" s="17" customFormat="1" ht="15" customHeight="1">
      <c r="A60" s="120"/>
      <c r="B60" s="50">
        <v>85154</v>
      </c>
      <c r="C60" s="5" t="s">
        <v>87</v>
      </c>
      <c r="D60" s="27">
        <f>E60</f>
        <v>130000</v>
      </c>
      <c r="E60" s="26">
        <f>F60+I60+J60</f>
        <v>130000</v>
      </c>
      <c r="F60" s="43">
        <f>G60+H60</f>
        <v>130000</v>
      </c>
      <c r="G60" s="24">
        <v>31000</v>
      </c>
      <c r="H60" s="24">
        <v>99000</v>
      </c>
      <c r="I60" s="22"/>
      <c r="J60" s="43"/>
      <c r="K60" s="23"/>
      <c r="L60" s="23"/>
      <c r="M60" s="23"/>
      <c r="N60" s="23"/>
      <c r="O60" s="23"/>
      <c r="P60" s="23"/>
    </row>
    <row r="61" spans="1:16" s="16" customFormat="1" ht="14.25" customHeight="1">
      <c r="A61" s="526" t="s">
        <v>85</v>
      </c>
      <c r="B61" s="526" t="s">
        <v>84</v>
      </c>
      <c r="C61" s="526" t="s">
        <v>83</v>
      </c>
      <c r="D61" s="532" t="s">
        <v>82</v>
      </c>
      <c r="E61" s="533" t="s">
        <v>105</v>
      </c>
      <c r="F61" s="534"/>
      <c r="G61" s="534"/>
      <c r="H61" s="534"/>
      <c r="I61" s="534"/>
      <c r="J61" s="534"/>
      <c r="K61" s="534"/>
      <c r="L61" s="534"/>
      <c r="M61" s="534"/>
      <c r="N61" s="534"/>
      <c r="O61" s="534"/>
      <c r="P61" s="534"/>
    </row>
    <row r="62" spans="1:16" s="16" customFormat="1" ht="11.25" customHeight="1">
      <c r="A62" s="527"/>
      <c r="B62" s="527"/>
      <c r="C62" s="527"/>
      <c r="D62" s="530"/>
      <c r="E62" s="507" t="s">
        <v>81</v>
      </c>
      <c r="F62" s="517" t="s">
        <v>54</v>
      </c>
      <c r="G62" s="518"/>
      <c r="H62" s="518"/>
      <c r="I62" s="518"/>
      <c r="J62" s="518"/>
      <c r="K62" s="518"/>
      <c r="L62" s="518"/>
      <c r="M62" s="519"/>
      <c r="N62" s="507" t="s">
        <v>80</v>
      </c>
      <c r="O62" s="514" t="s">
        <v>54</v>
      </c>
      <c r="P62" s="515"/>
    </row>
    <row r="63" spans="1:16" s="16" customFormat="1" ht="11.25" customHeight="1">
      <c r="A63" s="527"/>
      <c r="B63" s="527"/>
      <c r="C63" s="527"/>
      <c r="D63" s="530"/>
      <c r="E63" s="508"/>
      <c r="F63" s="520"/>
      <c r="G63" s="521"/>
      <c r="H63" s="521"/>
      <c r="I63" s="521"/>
      <c r="J63" s="521"/>
      <c r="K63" s="521"/>
      <c r="L63" s="521"/>
      <c r="M63" s="522"/>
      <c r="N63" s="508"/>
      <c r="O63" s="507" t="s">
        <v>79</v>
      </c>
      <c r="P63" s="509" t="s">
        <v>78</v>
      </c>
    </row>
    <row r="64" spans="1:16" s="16" customFormat="1" ht="11.25" customHeight="1">
      <c r="A64" s="527"/>
      <c r="B64" s="527"/>
      <c r="C64" s="527"/>
      <c r="D64" s="530"/>
      <c r="E64" s="508"/>
      <c r="F64" s="507" t="s">
        <v>77</v>
      </c>
      <c r="G64" s="517" t="s">
        <v>54</v>
      </c>
      <c r="H64" s="519"/>
      <c r="I64" s="507" t="s">
        <v>76</v>
      </c>
      <c r="J64" s="507" t="s">
        <v>75</v>
      </c>
      <c r="K64" s="507" t="s">
        <v>74</v>
      </c>
      <c r="L64" s="507" t="s">
        <v>73</v>
      </c>
      <c r="M64" s="507" t="s">
        <v>72</v>
      </c>
      <c r="N64" s="508"/>
      <c r="O64" s="508"/>
      <c r="P64" s="512"/>
    </row>
    <row r="65" spans="1:16" s="16" customFormat="1" ht="11.25" customHeight="1">
      <c r="A65" s="527"/>
      <c r="B65" s="527"/>
      <c r="C65" s="527"/>
      <c r="D65" s="530"/>
      <c r="E65" s="508"/>
      <c r="F65" s="508"/>
      <c r="G65" s="520"/>
      <c r="H65" s="522"/>
      <c r="I65" s="508"/>
      <c r="J65" s="508"/>
      <c r="K65" s="508"/>
      <c r="L65" s="508"/>
      <c r="M65" s="508"/>
      <c r="N65" s="508"/>
      <c r="O65" s="508"/>
      <c r="P65" s="509" t="s">
        <v>71</v>
      </c>
    </row>
    <row r="66" spans="1:16" s="16" customFormat="1" ht="67.150000000000006" customHeight="1">
      <c r="A66" s="528"/>
      <c r="B66" s="528"/>
      <c r="C66" s="528"/>
      <c r="D66" s="531"/>
      <c r="E66" s="535"/>
      <c r="F66" s="535"/>
      <c r="G66" s="377" t="s">
        <v>70</v>
      </c>
      <c r="H66" s="377" t="s">
        <v>69</v>
      </c>
      <c r="I66" s="535"/>
      <c r="J66" s="535"/>
      <c r="K66" s="535"/>
      <c r="L66" s="535"/>
      <c r="M66" s="535"/>
      <c r="N66" s="535"/>
      <c r="O66" s="535"/>
      <c r="P66" s="536"/>
    </row>
    <row r="67" spans="1:16" s="17" customFormat="1" ht="15" customHeight="1">
      <c r="A67" s="120">
        <v>852</v>
      </c>
      <c r="B67" s="54"/>
      <c r="C67" s="53" t="s">
        <v>10</v>
      </c>
      <c r="D67" s="49">
        <f>SUM(D68:D74)</f>
        <v>1120000</v>
      </c>
      <c r="E67" s="49">
        <f>SUM(E68:E74)</f>
        <v>1120000</v>
      </c>
      <c r="F67" s="49">
        <f>SUM(F68:F74)</f>
        <v>780341</v>
      </c>
      <c r="G67" s="49">
        <f>SUM(G68:G74)</f>
        <v>554466</v>
      </c>
      <c r="H67" s="49">
        <f>SUM(H68:H74)</f>
        <v>225875</v>
      </c>
      <c r="I67" s="49"/>
      <c r="J67" s="49">
        <f>SUM(J68:J74)</f>
        <v>339659</v>
      </c>
      <c r="K67" s="49"/>
      <c r="L67" s="38"/>
      <c r="M67" s="38"/>
      <c r="N67" s="38"/>
      <c r="O67" s="38"/>
      <c r="P67" s="38"/>
    </row>
    <row r="68" spans="1:16" s="16" customFormat="1" ht="52.15" customHeight="1">
      <c r="A68" s="120"/>
      <c r="B68" s="50">
        <v>85213</v>
      </c>
      <c r="C68" s="41" t="s">
        <v>230</v>
      </c>
      <c r="D68" s="40">
        <f t="shared" ref="D68:D74" si="6">E68</f>
        <v>20000</v>
      </c>
      <c r="E68" s="26">
        <f>F68+I68+J68</f>
        <v>20000</v>
      </c>
      <c r="F68" s="43">
        <f>G68+H68</f>
        <v>20000</v>
      </c>
      <c r="G68" s="42"/>
      <c r="H68" s="24">
        <v>20000</v>
      </c>
      <c r="I68" s="22"/>
      <c r="J68" s="22"/>
      <c r="K68" s="23"/>
      <c r="L68" s="23"/>
      <c r="M68" s="23"/>
      <c r="N68" s="23"/>
      <c r="O68" s="23"/>
      <c r="P68" s="23"/>
    </row>
    <row r="69" spans="1:16" s="16" customFormat="1" ht="34.15" customHeight="1">
      <c r="A69" s="120"/>
      <c r="B69" s="50">
        <v>85214</v>
      </c>
      <c r="C69" s="41" t="s">
        <v>200</v>
      </c>
      <c r="D69" s="40">
        <f t="shared" si="6"/>
        <v>231000</v>
      </c>
      <c r="E69" s="26">
        <f>F69+I69+J69+K69</f>
        <v>231000</v>
      </c>
      <c r="F69" s="43">
        <f>G69+H69</f>
        <v>135000</v>
      </c>
      <c r="G69" s="22"/>
      <c r="H69" s="24">
        <v>135000</v>
      </c>
      <c r="I69" s="22"/>
      <c r="J69" s="24">
        <v>96000</v>
      </c>
      <c r="K69" s="24"/>
      <c r="L69" s="23"/>
      <c r="M69" s="23"/>
      <c r="N69" s="23"/>
      <c r="O69" s="23"/>
      <c r="P69" s="23"/>
    </row>
    <row r="70" spans="1:16" s="17" customFormat="1" ht="15" customHeight="1">
      <c r="A70" s="120"/>
      <c r="B70" s="50">
        <v>85215</v>
      </c>
      <c r="C70" s="5" t="s">
        <v>68</v>
      </c>
      <c r="D70" s="27">
        <f t="shared" si="6"/>
        <v>4000</v>
      </c>
      <c r="E70" s="26">
        <f>F70+I70+J70</f>
        <v>4000</v>
      </c>
      <c r="F70" s="43"/>
      <c r="G70" s="22"/>
      <c r="H70" s="22"/>
      <c r="I70" s="22"/>
      <c r="J70" s="235">
        <v>4000</v>
      </c>
      <c r="K70" s="23"/>
      <c r="L70" s="23"/>
      <c r="M70" s="23"/>
      <c r="N70" s="23"/>
      <c r="O70" s="23"/>
      <c r="P70" s="23"/>
    </row>
    <row r="71" spans="1:16" s="17" customFormat="1" ht="15" customHeight="1">
      <c r="A71" s="120"/>
      <c r="B71" s="50">
        <v>85216</v>
      </c>
      <c r="C71" s="5" t="s">
        <v>9</v>
      </c>
      <c r="D71" s="27">
        <f t="shared" si="6"/>
        <v>185000</v>
      </c>
      <c r="E71" s="26">
        <f>F71+I71+J71</f>
        <v>185000</v>
      </c>
      <c r="F71" s="43"/>
      <c r="G71" s="22"/>
      <c r="H71" s="22"/>
      <c r="I71" s="22"/>
      <c r="J71" s="24">
        <v>185000</v>
      </c>
      <c r="K71" s="23"/>
      <c r="L71" s="23"/>
      <c r="M71" s="23"/>
      <c r="N71" s="23"/>
      <c r="O71" s="23"/>
      <c r="P71" s="23"/>
    </row>
    <row r="72" spans="1:16" s="17" customFormat="1" ht="15" customHeight="1">
      <c r="A72" s="120"/>
      <c r="B72" s="50">
        <v>85219</v>
      </c>
      <c r="C72" s="5" t="s">
        <v>67</v>
      </c>
      <c r="D72" s="27">
        <f t="shared" si="6"/>
        <v>618875</v>
      </c>
      <c r="E72" s="26">
        <f>F72+I72+J72</f>
        <v>618875</v>
      </c>
      <c r="F72" s="43">
        <f>G72+H72</f>
        <v>617875</v>
      </c>
      <c r="G72" s="42">
        <v>547000</v>
      </c>
      <c r="H72" s="24">
        <v>70875</v>
      </c>
      <c r="I72" s="22"/>
      <c r="J72" s="24">
        <v>1000</v>
      </c>
      <c r="K72" s="23"/>
      <c r="L72" s="23"/>
      <c r="M72" s="23"/>
      <c r="N72" s="23"/>
      <c r="O72" s="23"/>
      <c r="P72" s="23"/>
    </row>
    <row r="73" spans="1:16" s="17" customFormat="1" ht="22.15" customHeight="1">
      <c r="A73" s="120"/>
      <c r="B73" s="50">
        <v>85228</v>
      </c>
      <c r="C73" s="5" t="s">
        <v>66</v>
      </c>
      <c r="D73" s="27">
        <f t="shared" si="6"/>
        <v>7466</v>
      </c>
      <c r="E73" s="26">
        <f>F73+I73+J73</f>
        <v>7466</v>
      </c>
      <c r="F73" s="43">
        <f>G73+H73</f>
        <v>7466</v>
      </c>
      <c r="G73" s="42">
        <v>7466</v>
      </c>
      <c r="H73" s="24"/>
      <c r="I73" s="22"/>
      <c r="J73" s="24"/>
      <c r="K73" s="23"/>
      <c r="L73" s="23"/>
      <c r="M73" s="23"/>
      <c r="N73" s="23"/>
      <c r="O73" s="23"/>
      <c r="P73" s="23"/>
    </row>
    <row r="74" spans="1:16" s="17" customFormat="1" ht="13.9" customHeight="1">
      <c r="A74" s="120"/>
      <c r="B74" s="28">
        <v>85230</v>
      </c>
      <c r="C74" s="5" t="s">
        <v>186</v>
      </c>
      <c r="D74" s="27">
        <f t="shared" si="6"/>
        <v>53659</v>
      </c>
      <c r="E74" s="26">
        <f>F74+I74+J74</f>
        <v>53659</v>
      </c>
      <c r="F74" s="25"/>
      <c r="G74" s="36"/>
      <c r="H74" s="22"/>
      <c r="I74" s="22"/>
      <c r="J74" s="21">
        <v>53659</v>
      </c>
      <c r="K74" s="23"/>
      <c r="L74" s="23"/>
      <c r="M74" s="23"/>
      <c r="N74" s="23"/>
      <c r="O74" s="23"/>
      <c r="P74" s="23"/>
    </row>
    <row r="75" spans="1:16" s="17" customFormat="1" ht="15" customHeight="1">
      <c r="A75" s="120">
        <v>854</v>
      </c>
      <c r="B75" s="54"/>
      <c r="C75" s="53" t="s">
        <v>65</v>
      </c>
      <c r="D75" s="39">
        <f>D76</f>
        <v>4000</v>
      </c>
      <c r="E75" s="39">
        <f>E76</f>
        <v>4000</v>
      </c>
      <c r="F75" s="39"/>
      <c r="G75" s="39"/>
      <c r="H75" s="39"/>
      <c r="I75" s="39"/>
      <c r="J75" s="39">
        <f>J76</f>
        <v>4000</v>
      </c>
      <c r="K75" s="38"/>
      <c r="L75" s="38"/>
      <c r="M75" s="38"/>
      <c r="N75" s="38"/>
      <c r="O75" s="38"/>
      <c r="P75" s="38"/>
    </row>
    <row r="76" spans="1:16" s="17" customFormat="1" ht="24" customHeight="1">
      <c r="A76" s="120"/>
      <c r="B76" s="28">
        <v>85415</v>
      </c>
      <c r="C76" s="5" t="s">
        <v>216</v>
      </c>
      <c r="D76" s="27">
        <f>E76</f>
        <v>4000</v>
      </c>
      <c r="E76" s="26">
        <f>F76+I76+J76+K76</f>
        <v>4000</v>
      </c>
      <c r="F76" s="25"/>
      <c r="G76" s="36"/>
      <c r="H76" s="24"/>
      <c r="I76" s="22"/>
      <c r="J76" s="21">
        <v>4000</v>
      </c>
      <c r="K76" s="23"/>
      <c r="L76" s="23"/>
      <c r="M76" s="23"/>
      <c r="N76" s="23"/>
      <c r="O76" s="23"/>
      <c r="P76" s="23"/>
    </row>
    <row r="77" spans="1:16" s="17" customFormat="1" ht="15" customHeight="1">
      <c r="A77" s="120">
        <v>855</v>
      </c>
      <c r="B77" s="54"/>
      <c r="C77" s="53" t="s">
        <v>187</v>
      </c>
      <c r="D77" s="49">
        <f>SUM(D78:D82)</f>
        <v>5218000</v>
      </c>
      <c r="E77" s="49">
        <f>SUM(E78:E82)</f>
        <v>5218000</v>
      </c>
      <c r="F77" s="49">
        <f>SUM(F78:F82)</f>
        <v>302210</v>
      </c>
      <c r="G77" s="49">
        <f>SUM(G78:G82)</f>
        <v>214110</v>
      </c>
      <c r="H77" s="49">
        <f>SUM(H78:H82)</f>
        <v>88100</v>
      </c>
      <c r="I77" s="49"/>
      <c r="J77" s="49">
        <f>SUM(J78:J82)</f>
        <v>4915790</v>
      </c>
      <c r="K77" s="49"/>
      <c r="L77" s="38"/>
      <c r="M77" s="38"/>
      <c r="N77" s="38"/>
      <c r="O77" s="38"/>
      <c r="P77" s="38"/>
    </row>
    <row r="78" spans="1:16" s="17" customFormat="1" ht="15" customHeight="1">
      <c r="A78" s="120"/>
      <c r="B78" s="28">
        <v>85501</v>
      </c>
      <c r="C78" s="219" t="s">
        <v>191</v>
      </c>
      <c r="D78" s="40">
        <f>E78</f>
        <v>3120000</v>
      </c>
      <c r="E78" s="26">
        <f>F78+I78+J78+K78</f>
        <v>3120000</v>
      </c>
      <c r="F78" s="25">
        <f>G78+H78</f>
        <v>30460</v>
      </c>
      <c r="G78" s="22">
        <v>28910</v>
      </c>
      <c r="H78" s="24">
        <v>1550</v>
      </c>
      <c r="I78" s="22"/>
      <c r="J78" s="21">
        <v>3089540</v>
      </c>
      <c r="K78" s="21"/>
      <c r="L78" s="23"/>
      <c r="M78" s="23"/>
      <c r="N78" s="23"/>
      <c r="O78" s="23"/>
      <c r="P78" s="23"/>
    </row>
    <row r="79" spans="1:16" s="17" customFormat="1" ht="44.45" customHeight="1">
      <c r="A79" s="120"/>
      <c r="B79" s="28">
        <v>85502</v>
      </c>
      <c r="C79" s="219" t="s">
        <v>145</v>
      </c>
      <c r="D79" s="40">
        <f>E79</f>
        <v>1995000</v>
      </c>
      <c r="E79" s="26">
        <f>F79+I79+J79+K79</f>
        <v>1995000</v>
      </c>
      <c r="F79" s="25">
        <f>G79+H79</f>
        <v>168750</v>
      </c>
      <c r="G79" s="22">
        <v>167200</v>
      </c>
      <c r="H79" s="24">
        <v>1550</v>
      </c>
      <c r="I79" s="22"/>
      <c r="J79" s="21">
        <v>1826250</v>
      </c>
      <c r="K79" s="21"/>
      <c r="L79" s="23"/>
      <c r="M79" s="23"/>
      <c r="N79" s="23"/>
      <c r="O79" s="23"/>
      <c r="P79" s="23"/>
    </row>
    <row r="80" spans="1:16" s="17" customFormat="1" ht="15" customHeight="1">
      <c r="A80" s="120"/>
      <c r="B80" s="50">
        <v>85504</v>
      </c>
      <c r="C80" s="127" t="s">
        <v>86</v>
      </c>
      <c r="D80" s="27">
        <f>E80</f>
        <v>18000</v>
      </c>
      <c r="E80" s="26">
        <f>F80+I80+J80</f>
        <v>18000</v>
      </c>
      <c r="F80" s="43">
        <f>G80+H80</f>
        <v>18000</v>
      </c>
      <c r="G80" s="26">
        <v>18000</v>
      </c>
      <c r="H80" s="26"/>
      <c r="I80" s="49"/>
      <c r="J80" s="260"/>
      <c r="K80" s="49"/>
      <c r="L80" s="38"/>
      <c r="M80" s="38"/>
      <c r="N80" s="38"/>
      <c r="O80" s="38"/>
      <c r="P80" s="38"/>
    </row>
    <row r="81" spans="1:16" s="17" customFormat="1" ht="15" customHeight="1">
      <c r="A81" s="120"/>
      <c r="B81" s="50">
        <v>85508</v>
      </c>
      <c r="C81" s="127" t="s">
        <v>180</v>
      </c>
      <c r="D81" s="27">
        <f>E81</f>
        <v>60000</v>
      </c>
      <c r="E81" s="26">
        <f>F81+I81+J81</f>
        <v>60000</v>
      </c>
      <c r="F81" s="43">
        <f>G81+H81</f>
        <v>60000</v>
      </c>
      <c r="G81" s="26"/>
      <c r="H81" s="26">
        <v>60000</v>
      </c>
      <c r="I81" s="49"/>
      <c r="J81" s="49"/>
      <c r="K81" s="49"/>
      <c r="L81" s="38"/>
      <c r="M81" s="38"/>
      <c r="N81" s="38"/>
      <c r="O81" s="38"/>
      <c r="P81" s="38"/>
    </row>
    <row r="82" spans="1:16" s="16" customFormat="1" ht="45" customHeight="1">
      <c r="A82" s="120"/>
      <c r="B82" s="50">
        <v>85513</v>
      </c>
      <c r="C82" s="41" t="s">
        <v>266</v>
      </c>
      <c r="D82" s="40">
        <f>E82</f>
        <v>25000</v>
      </c>
      <c r="E82" s="26">
        <f>F82+I82+J82</f>
        <v>25000</v>
      </c>
      <c r="F82" s="43">
        <f>G82+H82</f>
        <v>25000</v>
      </c>
      <c r="G82" s="42"/>
      <c r="H82" s="24">
        <v>25000</v>
      </c>
      <c r="I82" s="22"/>
      <c r="J82" s="22"/>
      <c r="K82" s="23"/>
      <c r="L82" s="23"/>
      <c r="M82" s="23"/>
      <c r="N82" s="23"/>
      <c r="O82" s="23"/>
      <c r="P82" s="23"/>
    </row>
    <row r="83" spans="1:16" s="17" customFormat="1" ht="22.5">
      <c r="A83" s="120">
        <v>900</v>
      </c>
      <c r="B83" s="54"/>
      <c r="C83" s="53" t="s">
        <v>5</v>
      </c>
      <c r="D83" s="32">
        <f t="shared" ref="D83:J83" si="7">SUM(D84:D93)</f>
        <v>3776606</v>
      </c>
      <c r="E83" s="32">
        <f t="shared" si="7"/>
        <v>3586506</v>
      </c>
      <c r="F83" s="32">
        <f t="shared" si="7"/>
        <v>3586006</v>
      </c>
      <c r="G83" s="32">
        <f t="shared" si="7"/>
        <v>155270</v>
      </c>
      <c r="H83" s="32">
        <f t="shared" si="7"/>
        <v>3430736</v>
      </c>
      <c r="I83" s="32">
        <f t="shared" si="7"/>
        <v>0</v>
      </c>
      <c r="J83" s="32">
        <f t="shared" si="7"/>
        <v>500</v>
      </c>
      <c r="K83" s="34"/>
      <c r="L83" s="33"/>
      <c r="M83" s="33"/>
      <c r="N83" s="32">
        <f t="shared" ref="N83" si="8">SUM(N84:N93)</f>
        <v>190100</v>
      </c>
      <c r="O83" s="32">
        <f t="shared" ref="O83" si="9">SUM(O84:O93)</f>
        <v>190100</v>
      </c>
      <c r="P83" s="32"/>
    </row>
    <row r="84" spans="1:16" s="17" customFormat="1" ht="15" customHeight="1">
      <c r="A84" s="120"/>
      <c r="B84" s="56">
        <v>90002</v>
      </c>
      <c r="C84" s="128" t="s">
        <v>223</v>
      </c>
      <c r="D84" s="27">
        <f>E84</f>
        <v>2271700</v>
      </c>
      <c r="E84" s="26">
        <f>F84+I84+J84+K84</f>
        <v>2271700</v>
      </c>
      <c r="F84" s="25">
        <f>G84+H84</f>
        <v>2271700</v>
      </c>
      <c r="G84" s="26">
        <v>71700</v>
      </c>
      <c r="H84" s="26">
        <v>2200000</v>
      </c>
      <c r="I84" s="32"/>
      <c r="J84" s="32"/>
      <c r="K84" s="32"/>
      <c r="L84" s="33"/>
      <c r="M84" s="33"/>
      <c r="N84" s="32"/>
      <c r="O84" s="32"/>
      <c r="P84" s="33"/>
    </row>
    <row r="85" spans="1:16" s="17" customFormat="1" ht="13.9" customHeight="1">
      <c r="A85" s="120"/>
      <c r="B85" s="362">
        <v>90015</v>
      </c>
      <c r="C85" s="5" t="s">
        <v>63</v>
      </c>
      <c r="D85" s="27">
        <f>E85+N85</f>
        <v>525000</v>
      </c>
      <c r="E85" s="26">
        <f>F85+I85+J85+K85</f>
        <v>525000</v>
      </c>
      <c r="F85" s="43">
        <f>G85+H85</f>
        <v>525000</v>
      </c>
      <c r="G85" s="22"/>
      <c r="H85" s="24">
        <v>525000</v>
      </c>
      <c r="I85" s="22"/>
      <c r="J85" s="22"/>
      <c r="K85" s="23"/>
      <c r="L85" s="23"/>
      <c r="M85" s="23"/>
      <c r="N85" s="22"/>
      <c r="O85" s="22"/>
      <c r="P85" s="23"/>
    </row>
    <row r="86" spans="1:16" s="16" customFormat="1" ht="14.25" customHeight="1">
      <c r="A86" s="526" t="s">
        <v>85</v>
      </c>
      <c r="B86" s="526" t="s">
        <v>84</v>
      </c>
      <c r="C86" s="526" t="s">
        <v>83</v>
      </c>
      <c r="D86" s="532" t="s">
        <v>82</v>
      </c>
      <c r="E86" s="533" t="s">
        <v>105</v>
      </c>
      <c r="F86" s="534"/>
      <c r="G86" s="534"/>
      <c r="H86" s="534"/>
      <c r="I86" s="534"/>
      <c r="J86" s="534"/>
      <c r="K86" s="534"/>
      <c r="L86" s="534"/>
      <c r="M86" s="534"/>
      <c r="N86" s="534"/>
      <c r="O86" s="534"/>
      <c r="P86" s="534"/>
    </row>
    <row r="87" spans="1:16" s="16" customFormat="1" ht="11.25" customHeight="1">
      <c r="A87" s="527"/>
      <c r="B87" s="527"/>
      <c r="C87" s="527"/>
      <c r="D87" s="530"/>
      <c r="E87" s="507" t="s">
        <v>81</v>
      </c>
      <c r="F87" s="517" t="s">
        <v>54</v>
      </c>
      <c r="G87" s="518"/>
      <c r="H87" s="518"/>
      <c r="I87" s="518"/>
      <c r="J87" s="518"/>
      <c r="K87" s="518"/>
      <c r="L87" s="518"/>
      <c r="M87" s="519"/>
      <c r="N87" s="507" t="s">
        <v>80</v>
      </c>
      <c r="O87" s="514" t="s">
        <v>54</v>
      </c>
      <c r="P87" s="515"/>
    </row>
    <row r="88" spans="1:16" s="16" customFormat="1" ht="11.25" customHeight="1">
      <c r="A88" s="527"/>
      <c r="B88" s="527"/>
      <c r="C88" s="527"/>
      <c r="D88" s="530"/>
      <c r="E88" s="508"/>
      <c r="F88" s="520"/>
      <c r="G88" s="521"/>
      <c r="H88" s="521"/>
      <c r="I88" s="521"/>
      <c r="J88" s="521"/>
      <c r="K88" s="521"/>
      <c r="L88" s="521"/>
      <c r="M88" s="522"/>
      <c r="N88" s="508"/>
      <c r="O88" s="507" t="s">
        <v>79</v>
      </c>
      <c r="P88" s="509" t="s">
        <v>78</v>
      </c>
    </row>
    <row r="89" spans="1:16" s="16" customFormat="1" ht="11.25" customHeight="1">
      <c r="A89" s="527"/>
      <c r="B89" s="527"/>
      <c r="C89" s="527"/>
      <c r="D89" s="530"/>
      <c r="E89" s="508"/>
      <c r="F89" s="507" t="s">
        <v>77</v>
      </c>
      <c r="G89" s="517" t="s">
        <v>54</v>
      </c>
      <c r="H89" s="519"/>
      <c r="I89" s="507" t="s">
        <v>76</v>
      </c>
      <c r="J89" s="507" t="s">
        <v>75</v>
      </c>
      <c r="K89" s="507" t="s">
        <v>74</v>
      </c>
      <c r="L89" s="507" t="s">
        <v>73</v>
      </c>
      <c r="M89" s="507" t="s">
        <v>72</v>
      </c>
      <c r="N89" s="508"/>
      <c r="O89" s="508"/>
      <c r="P89" s="512"/>
    </row>
    <row r="90" spans="1:16" s="16" customFormat="1" ht="11.25" customHeight="1">
      <c r="A90" s="527"/>
      <c r="B90" s="527"/>
      <c r="C90" s="527"/>
      <c r="D90" s="530"/>
      <c r="E90" s="508"/>
      <c r="F90" s="508"/>
      <c r="G90" s="520"/>
      <c r="H90" s="522"/>
      <c r="I90" s="508"/>
      <c r="J90" s="508"/>
      <c r="K90" s="508"/>
      <c r="L90" s="508"/>
      <c r="M90" s="508"/>
      <c r="N90" s="508"/>
      <c r="O90" s="508"/>
      <c r="P90" s="509" t="s">
        <v>71</v>
      </c>
    </row>
    <row r="91" spans="1:16" s="16" customFormat="1" ht="64.900000000000006" customHeight="1">
      <c r="A91" s="528"/>
      <c r="B91" s="528"/>
      <c r="C91" s="528"/>
      <c r="D91" s="531"/>
      <c r="E91" s="535"/>
      <c r="F91" s="535"/>
      <c r="G91" s="377" t="s">
        <v>70</v>
      </c>
      <c r="H91" s="377" t="s">
        <v>69</v>
      </c>
      <c r="I91" s="535"/>
      <c r="J91" s="535"/>
      <c r="K91" s="535"/>
      <c r="L91" s="535"/>
      <c r="M91" s="535"/>
      <c r="N91" s="535"/>
      <c r="O91" s="535"/>
      <c r="P91" s="536"/>
    </row>
    <row r="92" spans="1:16" s="17" customFormat="1" ht="22.5">
      <c r="A92" s="378"/>
      <c r="B92" s="379">
        <v>90026</v>
      </c>
      <c r="C92" s="380" t="s">
        <v>220</v>
      </c>
      <c r="D92" s="381">
        <f>+E92+N92</f>
        <v>65000</v>
      </c>
      <c r="E92" s="382">
        <f>F92+I92+J92+K92</f>
        <v>65000</v>
      </c>
      <c r="F92" s="383">
        <f>G92+H92</f>
        <v>65000</v>
      </c>
      <c r="G92" s="36"/>
      <c r="H92" s="384">
        <v>65000</v>
      </c>
      <c r="I92" s="385"/>
      <c r="J92" s="21"/>
      <c r="K92" s="21"/>
      <c r="L92" s="386"/>
      <c r="M92" s="386"/>
      <c r="N92" s="387"/>
      <c r="O92" s="21"/>
      <c r="P92" s="35"/>
    </row>
    <row r="93" spans="1:16" s="17" customFormat="1" ht="13.9" customHeight="1">
      <c r="A93" s="120"/>
      <c r="B93" s="56">
        <v>90095</v>
      </c>
      <c r="C93" s="5" t="s">
        <v>2</v>
      </c>
      <c r="D93" s="27">
        <f>+E93+N93</f>
        <v>914906</v>
      </c>
      <c r="E93" s="26">
        <f>F93+I93+J93+K93</f>
        <v>724806</v>
      </c>
      <c r="F93" s="25">
        <f>G93+H93</f>
        <v>724306</v>
      </c>
      <c r="G93" s="36">
        <v>83570</v>
      </c>
      <c r="H93" s="24">
        <v>640736</v>
      </c>
      <c r="I93" s="22"/>
      <c r="J93" s="21">
        <v>500</v>
      </c>
      <c r="K93" s="21"/>
      <c r="L93" s="23"/>
      <c r="M93" s="23"/>
      <c r="N93" s="31">
        <f>O93</f>
        <v>190100</v>
      </c>
      <c r="O93" s="21">
        <v>190100</v>
      </c>
      <c r="P93" s="35"/>
    </row>
    <row r="94" spans="1:16" s="17" customFormat="1" ht="20.45" customHeight="1">
      <c r="A94" s="120">
        <v>921</v>
      </c>
      <c r="B94" s="54"/>
      <c r="C94" s="233" t="s">
        <v>1</v>
      </c>
      <c r="D94" s="34">
        <f>SUM(D95:D97)</f>
        <v>332000</v>
      </c>
      <c r="E94" s="34">
        <f>SUM(E95:E97)</f>
        <v>332000</v>
      </c>
      <c r="F94" s="34">
        <f>SUM(F95:F97)</f>
        <v>47000</v>
      </c>
      <c r="G94" s="34"/>
      <c r="H94" s="34">
        <f>SUM(H95:H97)</f>
        <v>47000</v>
      </c>
      <c r="I94" s="34">
        <f>SUM(I95:I97)</f>
        <v>285000</v>
      </c>
      <c r="J94" s="32"/>
      <c r="K94" s="32"/>
      <c r="L94" s="33"/>
      <c r="M94" s="33"/>
      <c r="N94" s="32"/>
      <c r="O94" s="32"/>
      <c r="P94" s="33"/>
    </row>
    <row r="95" spans="1:16" s="17" customFormat="1" ht="13.9" customHeight="1">
      <c r="A95" s="120"/>
      <c r="B95" s="28">
        <v>92105</v>
      </c>
      <c r="C95" s="5" t="s">
        <v>62</v>
      </c>
      <c r="D95" s="27">
        <f>E95</f>
        <v>5000</v>
      </c>
      <c r="E95" s="26">
        <f>F95+I95+J95+K95</f>
        <v>5000</v>
      </c>
      <c r="F95" s="25"/>
      <c r="G95" s="22"/>
      <c r="H95" s="22"/>
      <c r="I95" s="24">
        <v>5000</v>
      </c>
      <c r="J95" s="22"/>
      <c r="K95" s="21"/>
      <c r="L95" s="23"/>
      <c r="M95" s="23"/>
      <c r="N95" s="23"/>
      <c r="O95" s="23"/>
      <c r="P95" s="23"/>
    </row>
    <row r="96" spans="1:16" s="17" customFormat="1" ht="13.9" customHeight="1">
      <c r="A96" s="120"/>
      <c r="B96" s="28">
        <v>92116</v>
      </c>
      <c r="C96" s="5" t="s">
        <v>61</v>
      </c>
      <c r="D96" s="27">
        <f>E96</f>
        <v>280000</v>
      </c>
      <c r="E96" s="26">
        <f>F96+I96+J96+K96</f>
        <v>280000</v>
      </c>
      <c r="F96" s="25"/>
      <c r="G96" s="22"/>
      <c r="H96" s="24"/>
      <c r="I96" s="24">
        <v>280000</v>
      </c>
      <c r="J96" s="22"/>
      <c r="K96" s="23"/>
      <c r="L96" s="23"/>
      <c r="M96" s="23"/>
      <c r="N96" s="22"/>
      <c r="O96" s="22"/>
      <c r="P96" s="23"/>
    </row>
    <row r="97" spans="1:16" s="17" customFormat="1" ht="13.9" customHeight="1">
      <c r="A97" s="120"/>
      <c r="B97" s="28">
        <v>92195</v>
      </c>
      <c r="C97" s="5" t="s">
        <v>2</v>
      </c>
      <c r="D97" s="27">
        <f>E97</f>
        <v>47000</v>
      </c>
      <c r="E97" s="26">
        <f>F97+I97+J97+K97</f>
        <v>47000</v>
      </c>
      <c r="F97" s="25">
        <f>G97+H97</f>
        <v>47000</v>
      </c>
      <c r="G97" s="26"/>
      <c r="H97" s="24">
        <v>47000</v>
      </c>
      <c r="I97" s="22"/>
      <c r="J97" s="22"/>
      <c r="K97" s="23"/>
      <c r="L97" s="23"/>
      <c r="M97" s="23"/>
      <c r="N97" s="22"/>
      <c r="O97" s="22"/>
      <c r="P97" s="23"/>
    </row>
    <row r="98" spans="1:16" s="17" customFormat="1" ht="15" customHeight="1">
      <c r="A98" s="120">
        <v>926</v>
      </c>
      <c r="B98" s="54"/>
      <c r="C98" s="388" t="s">
        <v>0</v>
      </c>
      <c r="D98" s="34">
        <f>SUM(D99:D100)</f>
        <v>286000</v>
      </c>
      <c r="E98" s="34">
        <f>SUM(E99:E100)</f>
        <v>268000</v>
      </c>
      <c r="F98" s="34">
        <f>SUM(F99:F100)</f>
        <v>38000</v>
      </c>
      <c r="G98" s="32"/>
      <c r="H98" s="34">
        <f>SUM(H99:H100)</f>
        <v>38000</v>
      </c>
      <c r="I98" s="34">
        <f>SUM(I99:I100)</f>
        <v>230000</v>
      </c>
      <c r="J98" s="32"/>
      <c r="K98" s="32"/>
      <c r="L98" s="33"/>
      <c r="M98" s="33"/>
      <c r="N98" s="34">
        <f t="shared" ref="N98:O98" si="10">SUM(N99:N100)</f>
        <v>18000</v>
      </c>
      <c r="O98" s="34">
        <f t="shared" si="10"/>
        <v>18000</v>
      </c>
      <c r="P98" s="34"/>
    </row>
    <row r="99" spans="1:16" s="17" customFormat="1" ht="13.9" customHeight="1">
      <c r="A99" s="120"/>
      <c r="B99" s="28">
        <v>92605</v>
      </c>
      <c r="C99" s="5" t="s">
        <v>60</v>
      </c>
      <c r="D99" s="27">
        <f>E99</f>
        <v>230000</v>
      </c>
      <c r="E99" s="26">
        <f>F99+I99+J99+K99</f>
        <v>230000</v>
      </c>
      <c r="F99" s="25"/>
      <c r="G99" s="22"/>
      <c r="H99" s="22"/>
      <c r="I99" s="24">
        <v>230000</v>
      </c>
      <c r="J99" s="22"/>
      <c r="K99" s="21"/>
      <c r="L99" s="23"/>
      <c r="M99" s="23"/>
      <c r="N99" s="31"/>
      <c r="O99" s="22"/>
      <c r="P99" s="23"/>
    </row>
    <row r="100" spans="1:16" s="17" customFormat="1" ht="13.9" customHeight="1">
      <c r="A100" s="120"/>
      <c r="B100" s="28">
        <v>92695</v>
      </c>
      <c r="C100" s="5" t="s">
        <v>2</v>
      </c>
      <c r="D100" s="27">
        <f>E100+N100</f>
        <v>56000</v>
      </c>
      <c r="E100" s="26">
        <f>F100+I100+J100+K100</f>
        <v>38000</v>
      </c>
      <c r="F100" s="25">
        <f>G100+H100</f>
        <v>38000</v>
      </c>
      <c r="G100" s="22"/>
      <c r="H100" s="24">
        <v>38000</v>
      </c>
      <c r="I100" s="22"/>
      <c r="J100" s="22"/>
      <c r="K100" s="23"/>
      <c r="L100" s="23"/>
      <c r="M100" s="23"/>
      <c r="N100" s="31">
        <f>O100</f>
        <v>18000</v>
      </c>
      <c r="O100" s="21">
        <v>18000</v>
      </c>
      <c r="P100" s="21"/>
    </row>
    <row r="101" spans="1:16" s="297" customFormat="1" ht="15.6" customHeight="1">
      <c r="A101" s="523" t="s">
        <v>59</v>
      </c>
      <c r="B101" s="524"/>
      <c r="C101" s="525"/>
      <c r="D101" s="296">
        <f t="shared" ref="D101:P101" si="11">D13+D17+D22+D24+D26+D32+D40+D42+D45+D57+D67+D75+D77+D83+D94+D98</f>
        <v>32608000</v>
      </c>
      <c r="E101" s="296">
        <f t="shared" si="11"/>
        <v>28321900</v>
      </c>
      <c r="F101" s="296">
        <f t="shared" si="11"/>
        <v>21892380</v>
      </c>
      <c r="G101" s="296">
        <f t="shared" si="11"/>
        <v>12812905</v>
      </c>
      <c r="H101" s="296">
        <f t="shared" si="11"/>
        <v>9079475</v>
      </c>
      <c r="I101" s="296">
        <f t="shared" si="11"/>
        <v>642784</v>
      </c>
      <c r="J101" s="296">
        <f t="shared" si="11"/>
        <v>5786736</v>
      </c>
      <c r="K101" s="296">
        <f t="shared" si="11"/>
        <v>0</v>
      </c>
      <c r="L101" s="296">
        <f t="shared" si="11"/>
        <v>0</v>
      </c>
      <c r="M101" s="296">
        <f t="shared" si="11"/>
        <v>0</v>
      </c>
      <c r="N101" s="296">
        <f t="shared" si="11"/>
        <v>4286100</v>
      </c>
      <c r="O101" s="296">
        <f t="shared" si="11"/>
        <v>4286100</v>
      </c>
      <c r="P101" s="296">
        <f t="shared" si="11"/>
        <v>0</v>
      </c>
    </row>
    <row r="102" spans="1:16" s="16" customFormat="1" ht="11.25">
      <c r="B102" s="18"/>
      <c r="C102" s="17"/>
      <c r="D102" s="20"/>
      <c r="E102" s="19"/>
      <c r="F102" s="19"/>
    </row>
    <row r="103" spans="1:16" s="16" customFormat="1" ht="11.25">
      <c r="B103" s="18"/>
      <c r="C103" s="17"/>
      <c r="D103" s="17"/>
      <c r="E103" s="277"/>
      <c r="F103" s="356"/>
      <c r="G103" s="356"/>
      <c r="H103" s="356"/>
      <c r="I103" s="113"/>
    </row>
    <row r="104" spans="1:16" s="16" customFormat="1" ht="11.25">
      <c r="B104" s="18"/>
      <c r="C104" s="17"/>
      <c r="D104" s="17"/>
      <c r="E104" s="277"/>
      <c r="F104" s="356"/>
      <c r="G104" s="356"/>
      <c r="H104" s="358"/>
      <c r="I104" s="356"/>
    </row>
    <row r="105" spans="1:16" s="16" customFormat="1" ht="11.25">
      <c r="B105" s="18"/>
      <c r="C105" s="17"/>
      <c r="D105" s="17"/>
      <c r="F105" s="113"/>
      <c r="G105" s="356"/>
      <c r="H105" s="356"/>
      <c r="I105" s="356"/>
    </row>
    <row r="106" spans="1:16">
      <c r="F106" s="357"/>
      <c r="G106" s="356"/>
      <c r="H106" s="356"/>
      <c r="I106" s="356"/>
    </row>
    <row r="107" spans="1:16">
      <c r="G107" s="16"/>
      <c r="H107" s="359"/>
      <c r="I107" s="19"/>
      <c r="J107" s="376"/>
    </row>
    <row r="109" spans="1:16">
      <c r="H109" s="356"/>
      <c r="I109" s="356"/>
    </row>
  </sheetData>
  <mergeCells count="83">
    <mergeCell ref="P65:P66"/>
    <mergeCell ref="A86:A91"/>
    <mergeCell ref="B86:B91"/>
    <mergeCell ref="C86:C91"/>
    <mergeCell ref="D86:D91"/>
    <mergeCell ref="E86:P86"/>
    <mergeCell ref="E87:E91"/>
    <mergeCell ref="F87:M88"/>
    <mergeCell ref="N87:N91"/>
    <mergeCell ref="O87:P87"/>
    <mergeCell ref="O88:O91"/>
    <mergeCell ref="P88:P89"/>
    <mergeCell ref="F89:F91"/>
    <mergeCell ref="G89:H90"/>
    <mergeCell ref="I89:I91"/>
    <mergeCell ref="J89:J91"/>
    <mergeCell ref="K89:K91"/>
    <mergeCell ref="P90:P91"/>
    <mergeCell ref="E62:E66"/>
    <mergeCell ref="F62:M63"/>
    <mergeCell ref="L89:L91"/>
    <mergeCell ref="M89:M91"/>
    <mergeCell ref="N62:N66"/>
    <mergeCell ref="O62:P62"/>
    <mergeCell ref="O63:O66"/>
    <mergeCell ref="P63:P64"/>
    <mergeCell ref="F64:F66"/>
    <mergeCell ref="G64:H65"/>
    <mergeCell ref="I64:I66"/>
    <mergeCell ref="J64:J66"/>
    <mergeCell ref="K64:K66"/>
    <mergeCell ref="L64:L66"/>
    <mergeCell ref="M64:M66"/>
    <mergeCell ref="A33:A38"/>
    <mergeCell ref="B33:B38"/>
    <mergeCell ref="C33:C38"/>
    <mergeCell ref="D33:D38"/>
    <mergeCell ref="E33:P33"/>
    <mergeCell ref="E34:E38"/>
    <mergeCell ref="F34:M35"/>
    <mergeCell ref="N34:N38"/>
    <mergeCell ref="O34:P34"/>
    <mergeCell ref="O35:O38"/>
    <mergeCell ref="P35:P36"/>
    <mergeCell ref="F36:F38"/>
    <mergeCell ref="G36:H37"/>
    <mergeCell ref="I36:I38"/>
    <mergeCell ref="J36:J38"/>
    <mergeCell ref="A101:C101"/>
    <mergeCell ref="D1:F1"/>
    <mergeCell ref="D2:F2"/>
    <mergeCell ref="D3:F3"/>
    <mergeCell ref="A6:A11"/>
    <mergeCell ref="B6:B11"/>
    <mergeCell ref="C6:C11"/>
    <mergeCell ref="D6:D11"/>
    <mergeCell ref="A61:A66"/>
    <mergeCell ref="B61:B66"/>
    <mergeCell ref="C61:C66"/>
    <mergeCell ref="D61:D66"/>
    <mergeCell ref="E61:P61"/>
    <mergeCell ref="L36:L38"/>
    <mergeCell ref="M36:M38"/>
    <mergeCell ref="J9:J11"/>
    <mergeCell ref="N1:P1"/>
    <mergeCell ref="N3:P3"/>
    <mergeCell ref="P8:P9"/>
    <mergeCell ref="L9:L11"/>
    <mergeCell ref="O7:P7"/>
    <mergeCell ref="O8:O11"/>
    <mergeCell ref="E6:P6"/>
    <mergeCell ref="E7:E11"/>
    <mergeCell ref="F7:M8"/>
    <mergeCell ref="F9:F11"/>
    <mergeCell ref="G9:H10"/>
    <mergeCell ref="I9:I11"/>
    <mergeCell ref="M2:P2"/>
    <mergeCell ref="K36:K38"/>
    <mergeCell ref="P37:P38"/>
    <mergeCell ref="K9:K11"/>
    <mergeCell ref="M9:M11"/>
    <mergeCell ref="P10:P11"/>
    <mergeCell ref="N7:N11"/>
  </mergeCells>
  <pageMargins left="0.59055118110236227" right="0.15748031496062992" top="0.98425196850393704" bottom="0.98425196850393704" header="0" footer="0"/>
  <pageSetup paperSize="9" scale="80" orientation="landscape" r:id="rId1"/>
  <headerFooter alignWithMargins="0">
    <oddHeader xml:space="preserve"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88" zoomScaleNormal="88" workbookViewId="0">
      <selection activeCell="A4" sqref="A4:G32"/>
    </sheetView>
  </sheetViews>
  <sheetFormatPr defaultColWidth="9.140625" defaultRowHeight="12.75"/>
  <cols>
    <col min="1" max="1" width="4.7109375" style="60" customWidth="1"/>
    <col min="2" max="2" width="6.85546875" style="60" customWidth="1"/>
    <col min="3" max="3" width="7.7109375" style="60" customWidth="1"/>
    <col min="4" max="4" width="6.28515625" style="60" customWidth="1"/>
    <col min="5" max="5" width="49.5703125" style="60" customWidth="1"/>
    <col min="6" max="6" width="12.42578125" style="60" customWidth="1"/>
    <col min="7" max="7" width="15.7109375" style="60" customWidth="1"/>
    <col min="8" max="16384" width="9.140625" style="60"/>
  </cols>
  <sheetData>
    <row r="1" spans="1:9" s="1" customFormat="1" ht="14.25">
      <c r="A1" s="3"/>
      <c r="B1" s="75"/>
      <c r="D1" s="312"/>
      <c r="E1" s="312"/>
      <c r="F1" s="312"/>
      <c r="G1" s="311" t="s">
        <v>236</v>
      </c>
    </row>
    <row r="2" spans="1:9" s="1" customFormat="1" ht="14.45" customHeight="1">
      <c r="A2" s="3"/>
      <c r="B2" s="75"/>
      <c r="D2" s="312"/>
      <c r="E2" s="489" t="s">
        <v>402</v>
      </c>
      <c r="F2" s="489"/>
      <c r="G2" s="489"/>
    </row>
    <row r="3" spans="1:9" s="1" customFormat="1" ht="14.45" customHeight="1">
      <c r="A3" s="3"/>
      <c r="B3" s="75"/>
      <c r="D3" s="312"/>
      <c r="E3" s="312"/>
      <c r="F3" s="489" t="s">
        <v>403</v>
      </c>
      <c r="G3" s="489"/>
    </row>
    <row r="4" spans="1:9" s="136" customFormat="1" ht="17.45" customHeight="1">
      <c r="A4" s="540" t="s">
        <v>379</v>
      </c>
      <c r="B4" s="540"/>
      <c r="C4" s="540"/>
      <c r="D4" s="540"/>
      <c r="E4" s="540"/>
      <c r="F4" s="540"/>
      <c r="G4" s="540"/>
    </row>
    <row r="5" spans="1:9" s="136" customFormat="1" ht="17.45" customHeight="1">
      <c r="A5" s="272"/>
      <c r="B5" s="541"/>
      <c r="C5" s="541"/>
      <c r="D5" s="272"/>
      <c r="E5" s="272"/>
      <c r="F5" s="272"/>
      <c r="G5" s="272"/>
    </row>
    <row r="6" spans="1:9" s="137" customFormat="1" ht="96" customHeight="1">
      <c r="A6" s="310" t="s">
        <v>112</v>
      </c>
      <c r="B6" s="310" t="s">
        <v>85</v>
      </c>
      <c r="C6" s="310" t="s">
        <v>111</v>
      </c>
      <c r="D6" s="310" t="s">
        <v>57</v>
      </c>
      <c r="E6" s="310" t="s">
        <v>192</v>
      </c>
      <c r="F6" s="310" t="s">
        <v>110</v>
      </c>
      <c r="G6" s="310" t="s">
        <v>109</v>
      </c>
    </row>
    <row r="7" spans="1:9" s="136" customFormat="1" ht="11.45" customHeight="1">
      <c r="A7" s="220">
        <v>1</v>
      </c>
      <c r="B7" s="220">
        <v>2</v>
      </c>
      <c r="C7" s="220">
        <v>3</v>
      </c>
      <c r="D7" s="220">
        <v>4</v>
      </c>
      <c r="E7" s="220">
        <v>5</v>
      </c>
      <c r="F7" s="220">
        <v>6</v>
      </c>
      <c r="G7" s="220">
        <v>7</v>
      </c>
    </row>
    <row r="8" spans="1:9" s="136" customFormat="1" ht="27.6" customHeight="1">
      <c r="A8" s="138">
        <v>1</v>
      </c>
      <c r="B8" s="139" t="s">
        <v>108</v>
      </c>
      <c r="C8" s="139"/>
      <c r="D8" s="139"/>
      <c r="E8" s="140" t="s">
        <v>51</v>
      </c>
      <c r="F8" s="141">
        <f>SUM(F9:F10)</f>
        <v>2120000</v>
      </c>
      <c r="G8" s="133" t="s">
        <v>181</v>
      </c>
    </row>
    <row r="9" spans="1:9" s="136" customFormat="1" ht="25.15" customHeight="1">
      <c r="A9" s="132">
        <v>3</v>
      </c>
      <c r="B9" s="132"/>
      <c r="C9" s="408" t="s">
        <v>282</v>
      </c>
      <c r="D9" s="132">
        <v>6050</v>
      </c>
      <c r="E9" s="142" t="s">
        <v>377</v>
      </c>
      <c r="F9" s="134">
        <v>120000</v>
      </c>
      <c r="G9" s="132" t="s">
        <v>107</v>
      </c>
    </row>
    <row r="10" spans="1:9" s="136" customFormat="1" ht="25.9" customHeight="1">
      <c r="A10" s="132">
        <v>4</v>
      </c>
      <c r="B10" s="132"/>
      <c r="C10" s="408" t="s">
        <v>284</v>
      </c>
      <c r="D10" s="132">
        <v>6050</v>
      </c>
      <c r="E10" s="142" t="s">
        <v>248</v>
      </c>
      <c r="F10" s="134">
        <v>2000000</v>
      </c>
      <c r="G10" s="132" t="s">
        <v>107</v>
      </c>
    </row>
    <row r="11" spans="1:9" s="136" customFormat="1" ht="16.149999999999999" customHeight="1">
      <c r="A11" s="138">
        <v>5</v>
      </c>
      <c r="B11" s="138">
        <v>600</v>
      </c>
      <c r="C11" s="138"/>
      <c r="D11" s="138"/>
      <c r="E11" s="140" t="s">
        <v>103</v>
      </c>
      <c r="F11" s="141">
        <f>SUM(F12:F15)</f>
        <v>373000</v>
      </c>
      <c r="G11" s="132" t="s">
        <v>107</v>
      </c>
      <c r="H11" s="147"/>
      <c r="I11" s="135"/>
    </row>
    <row r="12" spans="1:9" ht="38.25">
      <c r="A12" s="224">
        <v>6</v>
      </c>
      <c r="B12" s="223"/>
      <c r="C12" s="224">
        <v>60004</v>
      </c>
      <c r="D12" s="225">
        <v>6060</v>
      </c>
      <c r="E12" s="428" t="s">
        <v>385</v>
      </c>
      <c r="F12" s="149">
        <v>13000</v>
      </c>
      <c r="G12" s="144" t="s">
        <v>107</v>
      </c>
    </row>
    <row r="13" spans="1:9" s="146" customFormat="1" ht="16.149999999999999" customHeight="1">
      <c r="A13" s="132">
        <v>7</v>
      </c>
      <c r="B13" s="148"/>
      <c r="C13" s="222">
        <v>60016</v>
      </c>
      <c r="D13" s="148">
        <v>6050</v>
      </c>
      <c r="E13" s="256" t="s">
        <v>380</v>
      </c>
      <c r="F13" s="479">
        <v>250000</v>
      </c>
      <c r="G13" s="144" t="s">
        <v>107</v>
      </c>
      <c r="H13" s="258"/>
      <c r="I13" s="230"/>
    </row>
    <row r="14" spans="1:9" s="146" customFormat="1" ht="25.5">
      <c r="A14" s="132">
        <v>7</v>
      </c>
      <c r="B14" s="148"/>
      <c r="C14" s="222">
        <v>60016</v>
      </c>
      <c r="D14" s="148">
        <v>6050</v>
      </c>
      <c r="E14" s="256" t="s">
        <v>399</v>
      </c>
      <c r="F14" s="479">
        <v>100000</v>
      </c>
      <c r="G14" s="144" t="s">
        <v>107</v>
      </c>
      <c r="H14" s="258"/>
      <c r="I14" s="230"/>
    </row>
    <row r="15" spans="1:9" s="146" customFormat="1" ht="25.5">
      <c r="A15" s="132">
        <v>8</v>
      </c>
      <c r="B15" s="148"/>
      <c r="C15" s="222">
        <v>60016</v>
      </c>
      <c r="D15" s="148">
        <v>6050</v>
      </c>
      <c r="E15" s="256" t="s">
        <v>386</v>
      </c>
      <c r="F15" s="475">
        <v>10000</v>
      </c>
      <c r="G15" s="144" t="s">
        <v>107</v>
      </c>
      <c r="H15" s="258"/>
      <c r="I15" s="230"/>
    </row>
    <row r="16" spans="1:9" s="136" customFormat="1" ht="16.149999999999999" customHeight="1">
      <c r="A16" s="138">
        <v>9</v>
      </c>
      <c r="B16" s="138">
        <v>750</v>
      </c>
      <c r="C16" s="138"/>
      <c r="D16" s="138"/>
      <c r="E16" s="366" t="s">
        <v>46</v>
      </c>
      <c r="F16" s="141">
        <f>SUM(F17)</f>
        <v>50000</v>
      </c>
      <c r="G16" s="132" t="s">
        <v>107</v>
      </c>
      <c r="H16" s="147"/>
      <c r="I16" s="135"/>
    </row>
    <row r="17" spans="1:9" ht="25.5">
      <c r="A17" s="225">
        <v>10</v>
      </c>
      <c r="B17" s="367"/>
      <c r="C17" s="225">
        <v>75023</v>
      </c>
      <c r="D17" s="225">
        <v>6050</v>
      </c>
      <c r="E17" s="256" t="s">
        <v>267</v>
      </c>
      <c r="F17" s="149">
        <v>50000</v>
      </c>
      <c r="G17" s="144" t="s">
        <v>107</v>
      </c>
    </row>
    <row r="18" spans="1:9" s="136" customFormat="1" ht="16.149999999999999" customHeight="1">
      <c r="A18" s="138">
        <v>11</v>
      </c>
      <c r="B18" s="138">
        <v>754</v>
      </c>
      <c r="C18" s="138"/>
      <c r="D18" s="138"/>
      <c r="E18" s="368" t="s">
        <v>95</v>
      </c>
      <c r="F18" s="141">
        <f>SUM(F19:F20)</f>
        <v>410000</v>
      </c>
      <c r="G18" s="132" t="s">
        <v>107</v>
      </c>
      <c r="H18" s="147"/>
      <c r="I18" s="135"/>
    </row>
    <row r="19" spans="1:9" ht="25.5">
      <c r="A19" s="224">
        <v>12</v>
      </c>
      <c r="B19" s="223"/>
      <c r="C19" s="224">
        <v>75412</v>
      </c>
      <c r="D19" s="225">
        <v>6060</v>
      </c>
      <c r="E19" s="221" t="s">
        <v>387</v>
      </c>
      <c r="F19" s="149">
        <v>400000</v>
      </c>
      <c r="G19" s="132" t="s">
        <v>107</v>
      </c>
    </row>
    <row r="20" spans="1:9" ht="25.5">
      <c r="A20" s="224">
        <v>13</v>
      </c>
      <c r="B20" s="223"/>
      <c r="C20" s="224">
        <v>75412</v>
      </c>
      <c r="D20" s="225">
        <v>6060</v>
      </c>
      <c r="E20" s="477" t="s">
        <v>389</v>
      </c>
      <c r="F20" s="149">
        <v>10000</v>
      </c>
      <c r="G20" s="132" t="s">
        <v>107</v>
      </c>
    </row>
    <row r="21" spans="1:9" s="136" customFormat="1" ht="16.149999999999999" customHeight="1">
      <c r="A21" s="138">
        <v>14</v>
      </c>
      <c r="B21" s="138">
        <v>801</v>
      </c>
      <c r="C21" s="138"/>
      <c r="D21" s="138"/>
      <c r="E21" s="259" t="s">
        <v>17</v>
      </c>
      <c r="F21" s="141">
        <f>F22+F23</f>
        <v>1125000</v>
      </c>
      <c r="G21" s="132" t="s">
        <v>107</v>
      </c>
      <c r="H21" s="135"/>
      <c r="I21" s="135"/>
    </row>
    <row r="22" spans="1:9" s="146" customFormat="1" ht="25.5">
      <c r="A22" s="144">
        <v>15</v>
      </c>
      <c r="B22" s="144"/>
      <c r="C22" s="132">
        <v>80101</v>
      </c>
      <c r="D22" s="145">
        <v>6050</v>
      </c>
      <c r="E22" s="142" t="s">
        <v>381</v>
      </c>
      <c r="F22" s="257">
        <v>625000</v>
      </c>
      <c r="G22" s="144" t="s">
        <v>107</v>
      </c>
    </row>
    <row r="23" spans="1:9" s="146" customFormat="1" ht="25.5">
      <c r="A23" s="144">
        <v>16</v>
      </c>
      <c r="B23" s="144"/>
      <c r="C23" s="132">
        <v>80104</v>
      </c>
      <c r="D23" s="145">
        <v>6050</v>
      </c>
      <c r="E23" s="142" t="s">
        <v>382</v>
      </c>
      <c r="F23" s="257">
        <v>500000</v>
      </c>
      <c r="G23" s="144" t="s">
        <v>107</v>
      </c>
    </row>
    <row r="24" spans="1:9" s="136" customFormat="1" ht="16.149999999999999" customHeight="1">
      <c r="A24" s="138">
        <v>17</v>
      </c>
      <c r="B24" s="138">
        <v>900</v>
      </c>
      <c r="C24" s="138"/>
      <c r="D24" s="138"/>
      <c r="E24" s="474" t="s">
        <v>1</v>
      </c>
      <c r="F24" s="141">
        <f>SUM(F25:F29)</f>
        <v>190100</v>
      </c>
      <c r="G24" s="132" t="s">
        <v>107</v>
      </c>
      <c r="H24" s="135"/>
      <c r="I24" s="135"/>
    </row>
    <row r="25" spans="1:9" s="146" customFormat="1" ht="38.25">
      <c r="A25" s="144">
        <v>18</v>
      </c>
      <c r="B25" s="144"/>
      <c r="C25" s="132">
        <v>90095</v>
      </c>
      <c r="D25" s="145">
        <v>6060</v>
      </c>
      <c r="E25" s="431" t="s">
        <v>388</v>
      </c>
      <c r="F25" s="257">
        <v>23000</v>
      </c>
      <c r="G25" s="144" t="s">
        <v>107</v>
      </c>
    </row>
    <row r="26" spans="1:9" s="146" customFormat="1" ht="25.5">
      <c r="A26" s="144">
        <v>19</v>
      </c>
      <c r="B26" s="144"/>
      <c r="C26" s="132">
        <v>90095</v>
      </c>
      <c r="D26" s="145">
        <v>6050</v>
      </c>
      <c r="E26" s="477" t="s">
        <v>378</v>
      </c>
      <c r="F26" s="257">
        <v>14000</v>
      </c>
      <c r="G26" s="144" t="s">
        <v>107</v>
      </c>
    </row>
    <row r="27" spans="1:9" s="146" customFormat="1" ht="38.25">
      <c r="A27" s="144">
        <v>20</v>
      </c>
      <c r="B27" s="144"/>
      <c r="C27" s="132">
        <v>90095</v>
      </c>
      <c r="D27" s="145">
        <v>6060</v>
      </c>
      <c r="E27" s="477" t="s">
        <v>383</v>
      </c>
      <c r="F27" s="257">
        <v>17800</v>
      </c>
      <c r="G27" s="144" t="s">
        <v>107</v>
      </c>
    </row>
    <row r="28" spans="1:9" s="146" customFormat="1" ht="38.25">
      <c r="A28" s="144">
        <v>21</v>
      </c>
      <c r="B28" s="144"/>
      <c r="C28" s="132">
        <v>90095</v>
      </c>
      <c r="D28" s="145">
        <v>6060</v>
      </c>
      <c r="E28" s="481" t="s">
        <v>384</v>
      </c>
      <c r="F28" s="257">
        <v>14300</v>
      </c>
      <c r="G28" s="144" t="s">
        <v>107</v>
      </c>
    </row>
    <row r="29" spans="1:9" s="146" customFormat="1" ht="15" customHeight="1">
      <c r="A29" s="144">
        <v>22</v>
      </c>
      <c r="B29" s="144"/>
      <c r="C29" s="132">
        <v>90095</v>
      </c>
      <c r="D29" s="145">
        <v>6050</v>
      </c>
      <c r="E29" s="477" t="s">
        <v>401</v>
      </c>
      <c r="F29" s="257">
        <v>121000</v>
      </c>
      <c r="G29" s="144" t="s">
        <v>107</v>
      </c>
    </row>
    <row r="30" spans="1:9" s="136" customFormat="1" ht="16.149999999999999" customHeight="1">
      <c r="A30" s="138">
        <v>23</v>
      </c>
      <c r="B30" s="138">
        <v>926</v>
      </c>
      <c r="C30" s="138"/>
      <c r="D30" s="138"/>
      <c r="E30" s="474" t="s">
        <v>1</v>
      </c>
      <c r="F30" s="141">
        <f>F31</f>
        <v>18000</v>
      </c>
      <c r="G30" s="132" t="s">
        <v>107</v>
      </c>
      <c r="H30" s="135"/>
      <c r="I30" s="135"/>
    </row>
    <row r="31" spans="1:9" s="146" customFormat="1" ht="25.5">
      <c r="A31" s="144">
        <v>24</v>
      </c>
      <c r="B31" s="144"/>
      <c r="C31" s="132">
        <v>92695</v>
      </c>
      <c r="D31" s="145">
        <v>6060</v>
      </c>
      <c r="E31" s="142" t="s">
        <v>375</v>
      </c>
      <c r="F31" s="257">
        <v>18000</v>
      </c>
      <c r="G31" s="144" t="s">
        <v>107</v>
      </c>
    </row>
    <row r="32" spans="1:9" s="143" customFormat="1" ht="21" customHeight="1">
      <c r="A32" s="537" t="s">
        <v>156</v>
      </c>
      <c r="B32" s="538"/>
      <c r="C32" s="538"/>
      <c r="D32" s="538"/>
      <c r="E32" s="539"/>
      <c r="F32" s="298">
        <f>F8+F11+F16+F18+F21+F24+F30</f>
        <v>4286100</v>
      </c>
      <c r="G32" s="299" t="s">
        <v>106</v>
      </c>
    </row>
    <row r="33" spans="1:7" s="143" customFormat="1" ht="17.45" customHeight="1">
      <c r="A33" s="174"/>
      <c r="B33" s="174"/>
      <c r="C33" s="174"/>
      <c r="D33" s="174"/>
      <c r="E33" s="344"/>
      <c r="F33" s="175"/>
      <c r="G33" s="175"/>
    </row>
  </sheetData>
  <mergeCells count="5">
    <mergeCell ref="A32:E32"/>
    <mergeCell ref="A4:G4"/>
    <mergeCell ref="B5:C5"/>
    <mergeCell ref="E2:G2"/>
    <mergeCell ref="F3:G3"/>
  </mergeCells>
  <printOptions horizontalCentered="1"/>
  <pageMargins left="0.51181102362204722" right="0.39370078740157483" top="0.47244094488188981" bottom="0.59055118110236227" header="0" footer="0"/>
  <pageSetup paperSize="9" scale="90" orientation="portrait" r:id="rId1"/>
  <headerFooter alignWithMargins="0">
    <oddHeader xml:space="preserve">&amp;R&amp;9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8"/>
  <sheetViews>
    <sheetView zoomScale="89" zoomScaleNormal="89" workbookViewId="0">
      <selection activeCell="A5" sqref="A5:G132"/>
    </sheetView>
  </sheetViews>
  <sheetFormatPr defaultRowHeight="15"/>
  <cols>
    <col min="1" max="1" width="3.28515625" customWidth="1"/>
    <col min="2" max="2" width="21.28515625" customWidth="1"/>
    <col min="3" max="3" width="56.140625" customWidth="1"/>
    <col min="4" max="4" width="5.7109375" customWidth="1"/>
    <col min="5" max="5" width="9.85546875" customWidth="1"/>
    <col min="6" max="6" width="6" customWidth="1"/>
    <col min="7" max="7" width="13.5703125" customWidth="1"/>
    <col min="8" max="8" width="14.28515625" customWidth="1"/>
    <col min="9" max="9" width="13.5703125" customWidth="1"/>
  </cols>
  <sheetData>
    <row r="1" spans="1:9" s="1" customFormat="1" ht="15" customHeight="1">
      <c r="C1" s="3"/>
      <c r="D1" s="75"/>
      <c r="F1" s="312"/>
      <c r="G1" s="412" t="s">
        <v>234</v>
      </c>
      <c r="H1" s="412"/>
    </row>
    <row r="2" spans="1:9" s="1" customFormat="1" ht="15" customHeight="1">
      <c r="C2" s="3"/>
      <c r="D2" s="548" t="s">
        <v>402</v>
      </c>
      <c r="E2" s="548"/>
      <c r="F2" s="548"/>
      <c r="G2" s="548"/>
    </row>
    <row r="3" spans="1:9" s="1" customFormat="1" ht="15" customHeight="1">
      <c r="B3" s="328"/>
      <c r="C3" s="328"/>
      <c r="D3" s="548" t="s">
        <v>403</v>
      </c>
      <c r="E3" s="548"/>
      <c r="F3" s="548"/>
      <c r="G3" s="548"/>
      <c r="H3" s="326"/>
    </row>
    <row r="4" spans="1:9" s="1" customFormat="1" ht="15" customHeight="1">
      <c r="C4" s="328"/>
      <c r="D4" s="75"/>
      <c r="F4" s="312"/>
      <c r="G4" s="312"/>
      <c r="H4" s="326"/>
    </row>
    <row r="5" spans="1:9" s="118" customFormat="1" ht="15" customHeight="1">
      <c r="C5" s="465" t="s">
        <v>337</v>
      </c>
      <c r="D5" s="466"/>
      <c r="E5" s="119"/>
      <c r="F5" s="117"/>
    </row>
    <row r="6" spans="1:9" s="117" customFormat="1" ht="15" customHeight="1">
      <c r="B6" s="327"/>
      <c r="C6" s="327"/>
      <c r="D6" s="549"/>
      <c r="E6" s="549"/>
      <c r="F6" s="549"/>
      <c r="G6" s="327"/>
      <c r="H6" s="327"/>
    </row>
    <row r="7" spans="1:9" s="117" customFormat="1" ht="15" customHeight="1">
      <c r="C7" s="409"/>
      <c r="D7" s="409"/>
      <c r="E7" s="409"/>
      <c r="F7" s="409"/>
      <c r="G7" s="409"/>
      <c r="H7" s="327"/>
    </row>
    <row r="8" spans="1:9" s="118" customFormat="1" ht="37.15" customHeight="1">
      <c r="A8" s="300" t="s">
        <v>112</v>
      </c>
      <c r="B8" s="301" t="s">
        <v>123</v>
      </c>
      <c r="C8" s="411" t="s">
        <v>122</v>
      </c>
      <c r="D8" s="410" t="s">
        <v>249</v>
      </c>
      <c r="E8" s="410" t="s">
        <v>250</v>
      </c>
      <c r="F8" s="472" t="s">
        <v>57</v>
      </c>
      <c r="G8" s="302" t="s">
        <v>264</v>
      </c>
      <c r="H8" s="327"/>
    </row>
    <row r="9" spans="1:9" ht="15" customHeight="1">
      <c r="A9" s="542">
        <v>1</v>
      </c>
      <c r="B9" s="545" t="s">
        <v>120</v>
      </c>
      <c r="C9" s="550" t="s">
        <v>215</v>
      </c>
      <c r="D9" s="551"/>
      <c r="E9" s="551"/>
      <c r="F9" s="551"/>
      <c r="G9" s="552"/>
      <c r="H9" s="413"/>
      <c r="I9" s="413"/>
    </row>
    <row r="10" spans="1:9" ht="15" customHeight="1">
      <c r="A10" s="543"/>
      <c r="B10" s="546"/>
      <c r="C10" s="414" t="s">
        <v>309</v>
      </c>
      <c r="D10" s="415">
        <v>900</v>
      </c>
      <c r="E10" s="415">
        <v>90095</v>
      </c>
      <c r="F10" s="415">
        <v>4210</v>
      </c>
      <c r="G10" s="416">
        <v>10000</v>
      </c>
      <c r="H10" s="413"/>
      <c r="I10" s="413"/>
    </row>
    <row r="11" spans="1:9" ht="15" customHeight="1">
      <c r="A11" s="543"/>
      <c r="B11" s="546"/>
      <c r="C11" s="417" t="s">
        <v>251</v>
      </c>
      <c r="D11" s="418" t="s">
        <v>214</v>
      </c>
      <c r="E11" s="418" t="s">
        <v>213</v>
      </c>
      <c r="F11" s="419">
        <v>4270</v>
      </c>
      <c r="G11" s="420">
        <v>9000</v>
      </c>
      <c r="H11" s="413"/>
      <c r="I11" s="413"/>
    </row>
    <row r="12" spans="1:9" ht="15" customHeight="1">
      <c r="A12" s="543"/>
      <c r="B12" s="546"/>
      <c r="C12" s="421" t="s">
        <v>310</v>
      </c>
      <c r="D12" s="418" t="s">
        <v>214</v>
      </c>
      <c r="E12" s="418" t="s">
        <v>213</v>
      </c>
      <c r="F12" s="419">
        <v>4210</v>
      </c>
      <c r="G12" s="420">
        <v>10000</v>
      </c>
      <c r="H12" s="413"/>
      <c r="I12" s="413"/>
    </row>
    <row r="13" spans="1:9" ht="15" customHeight="1">
      <c r="A13" s="543"/>
      <c r="B13" s="546"/>
      <c r="C13" s="417" t="s">
        <v>311</v>
      </c>
      <c r="D13" s="418" t="s">
        <v>214</v>
      </c>
      <c r="E13" s="418" t="s">
        <v>213</v>
      </c>
      <c r="F13" s="419">
        <v>4210</v>
      </c>
      <c r="G13" s="420">
        <v>2454.66</v>
      </c>
      <c r="H13" s="413"/>
      <c r="I13" s="413"/>
    </row>
    <row r="14" spans="1:9" ht="25.5">
      <c r="A14" s="543"/>
      <c r="B14" s="546"/>
      <c r="C14" s="417" t="s">
        <v>390</v>
      </c>
      <c r="D14" s="418" t="s">
        <v>342</v>
      </c>
      <c r="E14" s="418" t="s">
        <v>343</v>
      </c>
      <c r="F14" s="419">
        <v>6060</v>
      </c>
      <c r="G14" s="420">
        <v>10000</v>
      </c>
      <c r="H14" s="413"/>
      <c r="I14" s="413"/>
    </row>
    <row r="15" spans="1:9" ht="15" customHeight="1">
      <c r="A15" s="544"/>
      <c r="B15" s="547"/>
      <c r="C15" s="553" t="s">
        <v>265</v>
      </c>
      <c r="D15" s="553"/>
      <c r="E15" s="553"/>
      <c r="F15" s="553"/>
      <c r="G15" s="422">
        <f>SUM(G10:G14)</f>
        <v>41454.660000000003</v>
      </c>
      <c r="H15" s="413"/>
      <c r="I15" s="413"/>
    </row>
    <row r="16" spans="1:9" ht="15" customHeight="1">
      <c r="A16" s="542">
        <v>2</v>
      </c>
      <c r="B16" s="545" t="s">
        <v>154</v>
      </c>
      <c r="C16" s="550" t="s">
        <v>391</v>
      </c>
      <c r="D16" s="551"/>
      <c r="E16" s="551"/>
      <c r="F16" s="551"/>
      <c r="G16" s="552"/>
      <c r="H16" s="413"/>
      <c r="I16" s="413"/>
    </row>
    <row r="17" spans="1:9" ht="15" customHeight="1">
      <c r="A17" s="543"/>
      <c r="B17" s="546"/>
      <c r="C17" s="423" t="s">
        <v>312</v>
      </c>
      <c r="D17" s="418" t="s">
        <v>214</v>
      </c>
      <c r="E17" s="418" t="s">
        <v>213</v>
      </c>
      <c r="F17" s="418" t="s">
        <v>313</v>
      </c>
      <c r="G17" s="416">
        <v>2000</v>
      </c>
      <c r="H17" s="413"/>
      <c r="I17" s="413"/>
    </row>
    <row r="18" spans="1:9" ht="15" customHeight="1">
      <c r="A18" s="543"/>
      <c r="B18" s="546"/>
      <c r="C18" s="423" t="s">
        <v>314</v>
      </c>
      <c r="D18" s="418" t="s">
        <v>214</v>
      </c>
      <c r="E18" s="418" t="s">
        <v>213</v>
      </c>
      <c r="F18" s="418" t="s">
        <v>313</v>
      </c>
      <c r="G18" s="416">
        <v>400</v>
      </c>
      <c r="H18" s="413"/>
      <c r="I18" s="413"/>
    </row>
    <row r="19" spans="1:9" ht="15" customHeight="1">
      <c r="A19" s="543"/>
      <c r="B19" s="546"/>
      <c r="C19" s="417" t="s">
        <v>338</v>
      </c>
      <c r="D19" s="418" t="s">
        <v>214</v>
      </c>
      <c r="E19" s="418" t="s">
        <v>213</v>
      </c>
      <c r="F19" s="418" t="s">
        <v>313</v>
      </c>
      <c r="G19" s="420">
        <v>700</v>
      </c>
      <c r="H19" s="413"/>
      <c r="I19" s="413"/>
    </row>
    <row r="20" spans="1:9" ht="15" customHeight="1">
      <c r="A20" s="543"/>
      <c r="B20" s="546"/>
      <c r="C20" s="417" t="s">
        <v>315</v>
      </c>
      <c r="D20" s="418" t="s">
        <v>214</v>
      </c>
      <c r="E20" s="418" t="s">
        <v>213</v>
      </c>
      <c r="F20" s="418" t="s">
        <v>313</v>
      </c>
      <c r="G20" s="420">
        <v>300</v>
      </c>
      <c r="H20" s="413"/>
      <c r="I20" s="413"/>
    </row>
    <row r="21" spans="1:9" ht="15" customHeight="1">
      <c r="A21" s="543"/>
      <c r="B21" s="546"/>
      <c r="C21" s="417" t="s">
        <v>339</v>
      </c>
      <c r="D21" s="418" t="s">
        <v>214</v>
      </c>
      <c r="E21" s="418" t="s">
        <v>213</v>
      </c>
      <c r="F21" s="418" t="s">
        <v>313</v>
      </c>
      <c r="G21" s="420">
        <v>300</v>
      </c>
      <c r="H21" s="413"/>
      <c r="I21" s="413"/>
    </row>
    <row r="22" spans="1:9" ht="15" customHeight="1">
      <c r="A22" s="543"/>
      <c r="B22" s="546"/>
      <c r="C22" s="417" t="s">
        <v>316</v>
      </c>
      <c r="D22" s="418" t="s">
        <v>214</v>
      </c>
      <c r="E22" s="418" t="s">
        <v>213</v>
      </c>
      <c r="F22" s="418" t="s">
        <v>313</v>
      </c>
      <c r="G22" s="420">
        <v>300</v>
      </c>
      <c r="H22" s="413"/>
      <c r="I22" s="413"/>
    </row>
    <row r="23" spans="1:9" ht="15" customHeight="1">
      <c r="A23" s="543"/>
      <c r="B23" s="546"/>
      <c r="C23" s="417" t="s">
        <v>252</v>
      </c>
      <c r="D23" s="418" t="s">
        <v>214</v>
      </c>
      <c r="E23" s="418" t="s">
        <v>213</v>
      </c>
      <c r="F23" s="418" t="s">
        <v>313</v>
      </c>
      <c r="G23" s="420">
        <v>250</v>
      </c>
      <c r="H23" s="413"/>
      <c r="I23" s="413"/>
    </row>
    <row r="24" spans="1:9" ht="15" customHeight="1">
      <c r="A24" s="543"/>
      <c r="B24" s="546"/>
      <c r="C24" s="417" t="s">
        <v>317</v>
      </c>
      <c r="D24" s="418" t="s">
        <v>214</v>
      </c>
      <c r="E24" s="418" t="s">
        <v>213</v>
      </c>
      <c r="F24" s="418" t="s">
        <v>313</v>
      </c>
      <c r="G24" s="420">
        <v>300</v>
      </c>
      <c r="H24" s="413"/>
      <c r="I24" s="413"/>
    </row>
    <row r="25" spans="1:9" ht="15" customHeight="1">
      <c r="A25" s="543"/>
      <c r="B25" s="546"/>
      <c r="C25" s="417" t="s">
        <v>318</v>
      </c>
      <c r="D25" s="418" t="s">
        <v>214</v>
      </c>
      <c r="E25" s="418" t="s">
        <v>213</v>
      </c>
      <c r="F25" s="418" t="s">
        <v>313</v>
      </c>
      <c r="G25" s="420">
        <v>500</v>
      </c>
      <c r="H25" s="413"/>
      <c r="I25" s="413"/>
    </row>
    <row r="26" spans="1:9" ht="15" customHeight="1">
      <c r="A26" s="543"/>
      <c r="B26" s="546"/>
      <c r="C26" s="417" t="s">
        <v>340</v>
      </c>
      <c r="D26" s="418" t="s">
        <v>214</v>
      </c>
      <c r="E26" s="418" t="s">
        <v>213</v>
      </c>
      <c r="F26" s="419">
        <v>4270</v>
      </c>
      <c r="G26" s="420">
        <v>11043.07</v>
      </c>
      <c r="H26" s="413"/>
      <c r="I26" s="413"/>
    </row>
    <row r="27" spans="1:9" ht="15" customHeight="1">
      <c r="A27" s="543"/>
      <c r="B27" s="546"/>
      <c r="C27" s="417" t="s">
        <v>369</v>
      </c>
      <c r="D27" s="418" t="s">
        <v>214</v>
      </c>
      <c r="E27" s="418" t="s">
        <v>213</v>
      </c>
      <c r="F27" s="419">
        <v>4270</v>
      </c>
      <c r="G27" s="420">
        <v>1800</v>
      </c>
      <c r="H27" s="413"/>
      <c r="I27" s="413"/>
    </row>
    <row r="28" spans="1:9" ht="15" customHeight="1">
      <c r="A28" s="544"/>
      <c r="B28" s="547"/>
      <c r="C28" s="553" t="s">
        <v>265</v>
      </c>
      <c r="D28" s="553"/>
      <c r="E28" s="553"/>
      <c r="F28" s="553"/>
      <c r="G28" s="424">
        <f>SUM(G17:G27)</f>
        <v>17893.07</v>
      </c>
      <c r="H28" s="425"/>
      <c r="I28" s="413"/>
    </row>
    <row r="29" spans="1:9" ht="28.9" customHeight="1">
      <c r="A29" s="464">
        <v>3</v>
      </c>
      <c r="B29" s="426" t="s">
        <v>119</v>
      </c>
      <c r="C29" s="417" t="s">
        <v>344</v>
      </c>
      <c r="D29" s="427" t="s">
        <v>197</v>
      </c>
      <c r="E29" s="427" t="s">
        <v>198</v>
      </c>
      <c r="F29" s="427" t="s">
        <v>319</v>
      </c>
      <c r="G29" s="424">
        <v>11129.2</v>
      </c>
      <c r="H29" s="413"/>
      <c r="I29" s="413"/>
    </row>
    <row r="30" spans="1:9" ht="15" customHeight="1">
      <c r="A30" s="542">
        <v>4</v>
      </c>
      <c r="B30" s="545" t="s">
        <v>195</v>
      </c>
      <c r="C30" s="550" t="s">
        <v>320</v>
      </c>
      <c r="D30" s="551"/>
      <c r="E30" s="551"/>
      <c r="F30" s="551"/>
      <c r="G30" s="552"/>
      <c r="H30" s="413"/>
      <c r="I30" s="413"/>
    </row>
    <row r="31" spans="1:9" ht="15" customHeight="1">
      <c r="A31" s="543"/>
      <c r="B31" s="546"/>
      <c r="C31" s="428" t="s">
        <v>321</v>
      </c>
      <c r="D31" s="427" t="s">
        <v>214</v>
      </c>
      <c r="E31" s="427" t="s">
        <v>213</v>
      </c>
      <c r="F31" s="427" t="s">
        <v>319</v>
      </c>
      <c r="G31" s="429">
        <v>5000</v>
      </c>
      <c r="H31" s="413"/>
      <c r="I31" s="413"/>
    </row>
    <row r="32" spans="1:9" ht="38.25">
      <c r="A32" s="543"/>
      <c r="B32" s="546"/>
      <c r="C32" s="417" t="s">
        <v>341</v>
      </c>
      <c r="D32" s="427" t="s">
        <v>214</v>
      </c>
      <c r="E32" s="427" t="s">
        <v>213</v>
      </c>
      <c r="F32" s="427" t="s">
        <v>319</v>
      </c>
      <c r="G32" s="420">
        <v>2000</v>
      </c>
      <c r="H32" s="413"/>
      <c r="I32" s="413"/>
    </row>
    <row r="33" spans="1:9" ht="25.5">
      <c r="A33" s="543"/>
      <c r="B33" s="546"/>
      <c r="C33" s="417" t="s">
        <v>344</v>
      </c>
      <c r="D33" s="427" t="s">
        <v>197</v>
      </c>
      <c r="E33" s="427" t="s">
        <v>198</v>
      </c>
      <c r="F33" s="427" t="s">
        <v>319</v>
      </c>
      <c r="G33" s="420">
        <v>9501.92</v>
      </c>
      <c r="H33" s="413"/>
      <c r="I33" s="413"/>
    </row>
    <row r="34" spans="1:9" ht="15" customHeight="1">
      <c r="A34" s="544"/>
      <c r="B34" s="430"/>
      <c r="C34" s="553" t="s">
        <v>265</v>
      </c>
      <c r="D34" s="553"/>
      <c r="E34" s="553"/>
      <c r="F34" s="553"/>
      <c r="G34" s="424">
        <f>SUM(G31:G33)</f>
        <v>16501.919999999998</v>
      </c>
      <c r="H34" s="413"/>
      <c r="I34" s="413"/>
    </row>
    <row r="35" spans="1:9" ht="25.5">
      <c r="A35" s="464">
        <v>5</v>
      </c>
      <c r="B35" s="426" t="s">
        <v>225</v>
      </c>
      <c r="C35" s="417" t="s">
        <v>344</v>
      </c>
      <c r="D35" s="418" t="s">
        <v>197</v>
      </c>
      <c r="E35" s="418" t="s">
        <v>198</v>
      </c>
      <c r="F35" s="418" t="s">
        <v>319</v>
      </c>
      <c r="G35" s="463">
        <v>19524.07</v>
      </c>
      <c r="H35" s="413"/>
      <c r="I35" s="413"/>
    </row>
    <row r="36" spans="1:9" ht="25.5">
      <c r="A36" s="468">
        <v>6</v>
      </c>
      <c r="B36" s="435" t="s">
        <v>118</v>
      </c>
      <c r="C36" s="417" t="s">
        <v>371</v>
      </c>
      <c r="D36" s="418" t="s">
        <v>197</v>
      </c>
      <c r="E36" s="418" t="s">
        <v>198</v>
      </c>
      <c r="F36" s="418" t="s">
        <v>319</v>
      </c>
      <c r="G36" s="424">
        <v>11896.73</v>
      </c>
      <c r="H36" s="413"/>
      <c r="I36" s="413"/>
    </row>
    <row r="37" spans="1:9" ht="15" customHeight="1">
      <c r="A37" s="542">
        <v>7</v>
      </c>
      <c r="B37" s="546" t="s">
        <v>196</v>
      </c>
      <c r="C37" s="569" t="s">
        <v>370</v>
      </c>
      <c r="D37" s="570"/>
      <c r="E37" s="570"/>
      <c r="F37" s="570"/>
      <c r="G37" s="571"/>
      <c r="H37" s="413"/>
      <c r="I37" s="413"/>
    </row>
    <row r="38" spans="1:9" ht="15" customHeight="1">
      <c r="A38" s="543"/>
      <c r="B38" s="546"/>
      <c r="C38" s="431" t="s">
        <v>322</v>
      </c>
      <c r="D38" s="418" t="s">
        <v>214</v>
      </c>
      <c r="E38" s="418" t="s">
        <v>213</v>
      </c>
      <c r="F38" s="418" t="s">
        <v>374</v>
      </c>
      <c r="G38" s="420">
        <v>23000</v>
      </c>
      <c r="H38" s="413"/>
      <c r="I38" s="413"/>
    </row>
    <row r="39" spans="1:9" ht="38.25">
      <c r="A39" s="543"/>
      <c r="B39" s="546"/>
      <c r="C39" s="432" t="s">
        <v>345</v>
      </c>
      <c r="D39" s="418" t="s">
        <v>214</v>
      </c>
      <c r="E39" s="418" t="s">
        <v>213</v>
      </c>
      <c r="F39" s="418" t="s">
        <v>313</v>
      </c>
      <c r="G39" s="420">
        <v>970.7</v>
      </c>
      <c r="H39" s="433"/>
      <c r="I39" s="433"/>
    </row>
    <row r="40" spans="1:9" ht="15" customHeight="1">
      <c r="A40" s="544"/>
      <c r="B40" s="547"/>
      <c r="C40" s="553" t="s">
        <v>265</v>
      </c>
      <c r="D40" s="553"/>
      <c r="E40" s="553"/>
      <c r="F40" s="553"/>
      <c r="G40" s="424">
        <f>G38+G39</f>
        <v>23970.7</v>
      </c>
      <c r="H40" s="433"/>
      <c r="I40" s="433"/>
    </row>
    <row r="41" spans="1:9" ht="22.15" customHeight="1">
      <c r="A41" s="542">
        <v>8</v>
      </c>
      <c r="B41" s="554" t="s">
        <v>117</v>
      </c>
      <c r="C41" s="572" t="s">
        <v>372</v>
      </c>
      <c r="D41" s="572"/>
      <c r="E41" s="572"/>
      <c r="F41" s="572"/>
      <c r="G41" s="572"/>
      <c r="H41" s="413"/>
      <c r="I41" s="413"/>
    </row>
    <row r="42" spans="1:9" ht="15" customHeight="1">
      <c r="A42" s="543"/>
      <c r="B42" s="555"/>
      <c r="C42" s="434" t="s">
        <v>253</v>
      </c>
      <c r="D42" s="418" t="s">
        <v>214</v>
      </c>
      <c r="E42" s="418" t="s">
        <v>213</v>
      </c>
      <c r="F42" s="418" t="s">
        <v>313</v>
      </c>
      <c r="G42" s="420">
        <v>3000</v>
      </c>
      <c r="H42" s="413"/>
      <c r="I42" s="413"/>
    </row>
    <row r="43" spans="1:9" ht="15" customHeight="1">
      <c r="A43" s="543"/>
      <c r="B43" s="555"/>
      <c r="C43" s="434" t="s">
        <v>254</v>
      </c>
      <c r="D43" s="418" t="s">
        <v>214</v>
      </c>
      <c r="E43" s="418" t="s">
        <v>213</v>
      </c>
      <c r="F43" s="418" t="s">
        <v>313</v>
      </c>
      <c r="G43" s="420">
        <v>5000</v>
      </c>
      <c r="H43" s="413"/>
      <c r="I43" s="413"/>
    </row>
    <row r="44" spans="1:9" ht="15" customHeight="1">
      <c r="A44" s="543"/>
      <c r="B44" s="555"/>
      <c r="C44" s="421" t="s">
        <v>255</v>
      </c>
      <c r="D44" s="427" t="s">
        <v>214</v>
      </c>
      <c r="E44" s="418" t="s">
        <v>213</v>
      </c>
      <c r="F44" s="427" t="s">
        <v>313</v>
      </c>
      <c r="G44" s="420">
        <v>400</v>
      </c>
      <c r="H44" s="413"/>
      <c r="I44" s="413"/>
    </row>
    <row r="45" spans="1:9" ht="15" customHeight="1">
      <c r="A45" s="543"/>
      <c r="B45" s="555"/>
      <c r="C45" s="421" t="s">
        <v>323</v>
      </c>
      <c r="D45" s="427" t="s">
        <v>214</v>
      </c>
      <c r="E45" s="418" t="s">
        <v>213</v>
      </c>
      <c r="F45" s="427" t="s">
        <v>313</v>
      </c>
      <c r="G45" s="420">
        <v>400</v>
      </c>
      <c r="H45" s="413"/>
      <c r="I45" s="413"/>
    </row>
    <row r="46" spans="1:9" ht="15" customHeight="1">
      <c r="A46" s="543"/>
      <c r="B46" s="555"/>
      <c r="C46" s="421" t="s">
        <v>324</v>
      </c>
      <c r="D46" s="427" t="s">
        <v>214</v>
      </c>
      <c r="E46" s="418" t="s">
        <v>213</v>
      </c>
      <c r="F46" s="427" t="s">
        <v>313</v>
      </c>
      <c r="G46" s="420">
        <v>6800</v>
      </c>
      <c r="H46" s="413"/>
      <c r="I46" s="413"/>
    </row>
    <row r="47" spans="1:9" ht="15" customHeight="1">
      <c r="A47" s="543"/>
      <c r="B47" s="555"/>
      <c r="C47" s="421" t="s">
        <v>325</v>
      </c>
      <c r="D47" s="427" t="s">
        <v>214</v>
      </c>
      <c r="E47" s="418" t="s">
        <v>213</v>
      </c>
      <c r="F47" s="427" t="s">
        <v>313</v>
      </c>
      <c r="G47" s="420">
        <v>949.89</v>
      </c>
      <c r="H47" s="413"/>
      <c r="I47" s="413"/>
    </row>
    <row r="48" spans="1:9" ht="15" customHeight="1">
      <c r="A48" s="544"/>
      <c r="B48" s="556"/>
      <c r="C48" s="553" t="s">
        <v>265</v>
      </c>
      <c r="D48" s="553"/>
      <c r="E48" s="553"/>
      <c r="F48" s="553"/>
      <c r="G48" s="424">
        <f>SUM(G42:G47)</f>
        <v>16549.89</v>
      </c>
      <c r="H48" s="413"/>
      <c r="I48" s="413"/>
    </row>
    <row r="49" spans="1:9" ht="25.5">
      <c r="A49" s="464">
        <v>9</v>
      </c>
      <c r="B49" s="435" t="s">
        <v>256</v>
      </c>
      <c r="C49" s="417" t="s">
        <v>344</v>
      </c>
      <c r="D49" s="418" t="s">
        <v>197</v>
      </c>
      <c r="E49" s="418" t="s">
        <v>198</v>
      </c>
      <c r="F49" s="418" t="s">
        <v>319</v>
      </c>
      <c r="G49" s="424">
        <v>11752.82</v>
      </c>
      <c r="H49" s="413"/>
      <c r="I49" s="413"/>
    </row>
    <row r="50" spans="1:9" ht="27.6" customHeight="1">
      <c r="A50" s="464">
        <v>10</v>
      </c>
      <c r="B50" s="435" t="s">
        <v>257</v>
      </c>
      <c r="C50" s="417" t="s">
        <v>344</v>
      </c>
      <c r="D50" s="418" t="s">
        <v>197</v>
      </c>
      <c r="E50" s="418" t="s">
        <v>198</v>
      </c>
      <c r="F50" s="418" t="s">
        <v>319</v>
      </c>
      <c r="G50" s="424">
        <v>19524.07</v>
      </c>
      <c r="H50" s="413"/>
      <c r="I50" s="413"/>
    </row>
    <row r="51" spans="1:9" ht="15" customHeight="1">
      <c r="A51" s="542">
        <v>11</v>
      </c>
      <c r="B51" s="554" t="s">
        <v>116</v>
      </c>
      <c r="C51" s="423" t="s">
        <v>361</v>
      </c>
      <c r="D51" s="418" t="s">
        <v>214</v>
      </c>
      <c r="E51" s="418" t="s">
        <v>213</v>
      </c>
      <c r="F51" s="418" t="s">
        <v>313</v>
      </c>
      <c r="G51" s="420">
        <v>10000</v>
      </c>
      <c r="H51" s="413"/>
      <c r="I51" s="413"/>
    </row>
    <row r="52" spans="1:9" ht="25.5">
      <c r="A52" s="543"/>
      <c r="B52" s="555"/>
      <c r="C52" s="432" t="s">
        <v>346</v>
      </c>
      <c r="D52" s="418" t="s">
        <v>214</v>
      </c>
      <c r="E52" s="418" t="s">
        <v>213</v>
      </c>
      <c r="F52" s="418" t="s">
        <v>313</v>
      </c>
      <c r="G52" s="420">
        <v>1000</v>
      </c>
      <c r="H52" s="413"/>
      <c r="I52" s="413"/>
    </row>
    <row r="53" spans="1:9" ht="15" customHeight="1">
      <c r="A53" s="543"/>
      <c r="B53" s="555"/>
      <c r="C53" s="432" t="s">
        <v>362</v>
      </c>
      <c r="D53" s="418" t="s">
        <v>214</v>
      </c>
      <c r="E53" s="418" t="s">
        <v>213</v>
      </c>
      <c r="F53" s="418" t="s">
        <v>313</v>
      </c>
      <c r="G53" s="437">
        <v>9542</v>
      </c>
      <c r="H53" s="413"/>
      <c r="I53" s="413"/>
    </row>
    <row r="54" spans="1:9" ht="25.5">
      <c r="A54" s="543"/>
      <c r="B54" s="555"/>
      <c r="C54" s="417" t="s">
        <v>344</v>
      </c>
      <c r="D54" s="418" t="s">
        <v>197</v>
      </c>
      <c r="E54" s="418" t="s">
        <v>198</v>
      </c>
      <c r="F54" s="418" t="s">
        <v>319</v>
      </c>
      <c r="G54" s="437">
        <v>5000</v>
      </c>
      <c r="H54" s="413"/>
      <c r="I54" s="413"/>
    </row>
    <row r="55" spans="1:9" ht="18" customHeight="1">
      <c r="A55" s="543"/>
      <c r="B55" s="555"/>
      <c r="C55" s="417" t="s">
        <v>347</v>
      </c>
      <c r="D55" s="418" t="s">
        <v>214</v>
      </c>
      <c r="E55" s="418" t="s">
        <v>213</v>
      </c>
      <c r="F55" s="418" t="s">
        <v>313</v>
      </c>
      <c r="G55" s="437">
        <v>3000.57</v>
      </c>
      <c r="H55" s="413"/>
      <c r="I55" s="413"/>
    </row>
    <row r="56" spans="1:9" ht="17.45" customHeight="1">
      <c r="A56" s="544"/>
      <c r="B56" s="556"/>
      <c r="C56" s="553" t="s">
        <v>265</v>
      </c>
      <c r="D56" s="553"/>
      <c r="E56" s="553"/>
      <c r="F56" s="553"/>
      <c r="G56" s="424">
        <f>SUM(G51:G55)</f>
        <v>28542.57</v>
      </c>
      <c r="H56" s="413"/>
      <c r="I56" s="413"/>
    </row>
    <row r="57" spans="1:9" ht="15" customHeight="1">
      <c r="A57" s="542">
        <v>12</v>
      </c>
      <c r="B57" s="554" t="s">
        <v>114</v>
      </c>
      <c r="C57" s="417" t="s">
        <v>348</v>
      </c>
      <c r="D57" s="419">
        <v>900</v>
      </c>
      <c r="E57" s="419">
        <v>90015</v>
      </c>
      <c r="F57" s="419">
        <v>4270</v>
      </c>
      <c r="G57" s="420">
        <v>1500</v>
      </c>
      <c r="H57" s="413"/>
      <c r="I57" s="413"/>
    </row>
    <row r="58" spans="1:9" ht="25.5">
      <c r="A58" s="543"/>
      <c r="B58" s="555"/>
      <c r="C58" s="417" t="s">
        <v>344</v>
      </c>
      <c r="D58" s="418" t="s">
        <v>197</v>
      </c>
      <c r="E58" s="418" t="s">
        <v>198</v>
      </c>
      <c r="F58" s="418" t="s">
        <v>319</v>
      </c>
      <c r="G58" s="420">
        <f>18935.52</f>
        <v>18935.52</v>
      </c>
      <c r="H58" s="413"/>
      <c r="I58" s="413"/>
    </row>
    <row r="59" spans="1:9" ht="15" customHeight="1">
      <c r="A59" s="544"/>
      <c r="B59" s="556"/>
      <c r="C59" s="553" t="s">
        <v>265</v>
      </c>
      <c r="D59" s="553"/>
      <c r="E59" s="553"/>
      <c r="F59" s="553"/>
      <c r="G59" s="424">
        <f>SUM(G57:G58)</f>
        <v>20435.52</v>
      </c>
      <c r="H59" s="413"/>
      <c r="I59" s="413"/>
    </row>
    <row r="60" spans="1:9" ht="25.5">
      <c r="A60" s="464">
        <v>13</v>
      </c>
      <c r="B60" s="436" t="s">
        <v>224</v>
      </c>
      <c r="C60" s="417" t="s">
        <v>344</v>
      </c>
      <c r="D60" s="418" t="s">
        <v>197</v>
      </c>
      <c r="E60" s="418" t="s">
        <v>198</v>
      </c>
      <c r="F60" s="418" t="s">
        <v>319</v>
      </c>
      <c r="G60" s="424">
        <v>17941.04</v>
      </c>
      <c r="H60" s="413"/>
      <c r="I60" s="413"/>
    </row>
    <row r="61" spans="1:9" ht="25.5">
      <c r="A61" s="543">
        <v>14</v>
      </c>
      <c r="B61" s="554" t="s">
        <v>115</v>
      </c>
      <c r="C61" s="417" t="s">
        <v>344</v>
      </c>
      <c r="D61" s="418" t="s">
        <v>197</v>
      </c>
      <c r="E61" s="418" t="s">
        <v>198</v>
      </c>
      <c r="F61" s="418" t="s">
        <v>319</v>
      </c>
      <c r="G61" s="437">
        <v>1088.68</v>
      </c>
      <c r="H61" s="413"/>
      <c r="I61" s="413"/>
    </row>
    <row r="62" spans="1:9" ht="15" customHeight="1">
      <c r="A62" s="543"/>
      <c r="B62" s="555"/>
      <c r="C62" s="550" t="s">
        <v>394</v>
      </c>
      <c r="D62" s="551"/>
      <c r="E62" s="551"/>
      <c r="F62" s="551"/>
      <c r="G62" s="552"/>
      <c r="H62" s="413"/>
      <c r="I62" s="413"/>
    </row>
    <row r="63" spans="1:9" ht="15" customHeight="1">
      <c r="A63" s="543"/>
      <c r="B63" s="555"/>
      <c r="C63" s="441" t="s">
        <v>373</v>
      </c>
      <c r="D63" s="439">
        <v>900</v>
      </c>
      <c r="E63" s="439">
        <v>90015</v>
      </c>
      <c r="F63" s="439">
        <v>4270</v>
      </c>
      <c r="G63" s="442">
        <v>6000</v>
      </c>
      <c r="H63" s="413"/>
      <c r="I63" s="413"/>
    </row>
    <row r="64" spans="1:9" ht="15" customHeight="1">
      <c r="A64" s="543"/>
      <c r="B64" s="555"/>
      <c r="C64" s="438" t="s">
        <v>376</v>
      </c>
      <c r="D64" s="439">
        <v>600</v>
      </c>
      <c r="E64" s="418" t="s">
        <v>360</v>
      </c>
      <c r="F64" s="439">
        <v>6060</v>
      </c>
      <c r="G64" s="440">
        <v>13000</v>
      </c>
      <c r="H64" s="413"/>
      <c r="I64" s="413"/>
    </row>
    <row r="65" spans="1:9" ht="15" customHeight="1">
      <c r="A65" s="543"/>
      <c r="B65" s="555"/>
      <c r="C65" s="557" t="s">
        <v>363</v>
      </c>
      <c r="D65" s="558"/>
      <c r="E65" s="558"/>
      <c r="F65" s="558"/>
      <c r="G65" s="559"/>
      <c r="H65" s="413"/>
      <c r="I65" s="413"/>
    </row>
    <row r="66" spans="1:9" ht="15" customHeight="1">
      <c r="A66" s="543"/>
      <c r="B66" s="555"/>
      <c r="C66" s="443" t="s">
        <v>349</v>
      </c>
      <c r="D66" s="444">
        <v>900</v>
      </c>
      <c r="E66" s="444">
        <v>90095</v>
      </c>
      <c r="F66" s="444">
        <v>4210</v>
      </c>
      <c r="G66" s="445">
        <v>2000</v>
      </c>
      <c r="H66" s="413"/>
      <c r="I66" s="413"/>
    </row>
    <row r="67" spans="1:9" ht="15" customHeight="1">
      <c r="A67" s="543"/>
      <c r="B67" s="555"/>
      <c r="C67" s="446" t="s">
        <v>326</v>
      </c>
      <c r="D67" s="439">
        <v>900</v>
      </c>
      <c r="E67" s="439">
        <v>90095</v>
      </c>
      <c r="F67" s="439">
        <v>4300</v>
      </c>
      <c r="G67" s="416">
        <v>3000</v>
      </c>
      <c r="H67" s="413"/>
      <c r="I67" s="413"/>
    </row>
    <row r="68" spans="1:9" ht="15" customHeight="1">
      <c r="A68" s="544"/>
      <c r="B68" s="556"/>
      <c r="C68" s="553" t="s">
        <v>265</v>
      </c>
      <c r="D68" s="553"/>
      <c r="E68" s="553"/>
      <c r="F68" s="553"/>
      <c r="G68" s="424">
        <f>SUM(G61:G67)</f>
        <v>25088.68</v>
      </c>
      <c r="H68" s="413"/>
      <c r="I68" s="413"/>
    </row>
    <row r="69" spans="1:9" ht="15" customHeight="1">
      <c r="A69" s="542">
        <v>15</v>
      </c>
      <c r="B69" s="545" t="s">
        <v>113</v>
      </c>
      <c r="C69" s="560" t="s">
        <v>327</v>
      </c>
      <c r="D69" s="561"/>
      <c r="E69" s="561"/>
      <c r="F69" s="561"/>
      <c r="G69" s="562"/>
      <c r="H69" s="447"/>
      <c r="I69" s="447"/>
    </row>
    <row r="70" spans="1:9" ht="25.5">
      <c r="A70" s="543"/>
      <c r="B70" s="546"/>
      <c r="C70" s="448" t="s">
        <v>350</v>
      </c>
      <c r="D70" s="449">
        <v>900</v>
      </c>
      <c r="E70" s="449">
        <v>90095</v>
      </c>
      <c r="F70" s="449">
        <v>4300</v>
      </c>
      <c r="G70" s="450">
        <v>6000</v>
      </c>
      <c r="H70" s="413"/>
      <c r="I70" s="413"/>
    </row>
    <row r="71" spans="1:9" ht="15" customHeight="1">
      <c r="A71" s="543"/>
      <c r="B71" s="546"/>
      <c r="C71" s="448" t="s">
        <v>364</v>
      </c>
      <c r="D71" s="449">
        <v>900</v>
      </c>
      <c r="E71" s="449">
        <v>90095</v>
      </c>
      <c r="F71" s="449">
        <v>4210</v>
      </c>
      <c r="G71" s="450">
        <v>1500</v>
      </c>
      <c r="H71" s="413"/>
      <c r="I71" s="413"/>
    </row>
    <row r="72" spans="1:9" ht="25.5">
      <c r="A72" s="543"/>
      <c r="B72" s="546"/>
      <c r="C72" s="451" t="s">
        <v>328</v>
      </c>
      <c r="D72" s="449">
        <v>900</v>
      </c>
      <c r="E72" s="449">
        <v>90095</v>
      </c>
      <c r="F72" s="449">
        <v>4270</v>
      </c>
      <c r="G72" s="450">
        <v>4000</v>
      </c>
      <c r="H72" s="413"/>
      <c r="I72" s="413"/>
    </row>
    <row r="73" spans="1:9" ht="38.25">
      <c r="A73" s="543"/>
      <c r="B73" s="546"/>
      <c r="C73" s="451" t="s">
        <v>329</v>
      </c>
      <c r="D73" s="449">
        <v>900</v>
      </c>
      <c r="E73" s="449">
        <v>90095</v>
      </c>
      <c r="F73" s="449">
        <v>4270</v>
      </c>
      <c r="G73" s="450">
        <v>5000</v>
      </c>
      <c r="H73" s="413"/>
      <c r="I73" s="413"/>
    </row>
    <row r="74" spans="1:9" ht="25.5">
      <c r="A74" s="543"/>
      <c r="B74" s="546"/>
      <c r="C74" s="448" t="s">
        <v>365</v>
      </c>
      <c r="D74" s="449">
        <v>900</v>
      </c>
      <c r="E74" s="449">
        <v>90095</v>
      </c>
      <c r="F74" s="449">
        <v>4300</v>
      </c>
      <c r="G74" s="450">
        <v>2000</v>
      </c>
      <c r="H74" s="413"/>
      <c r="I74" s="413"/>
    </row>
    <row r="75" spans="1:9" ht="15" customHeight="1">
      <c r="A75" s="543"/>
      <c r="B75" s="546"/>
      <c r="C75" s="452" t="s">
        <v>366</v>
      </c>
      <c r="D75" s="453">
        <v>900</v>
      </c>
      <c r="E75" s="453">
        <v>90095</v>
      </c>
      <c r="F75" s="453">
        <v>4210</v>
      </c>
      <c r="G75" s="454">
        <v>500</v>
      </c>
      <c r="H75" s="413"/>
      <c r="I75" s="413"/>
    </row>
    <row r="76" spans="1:9" ht="15" customHeight="1">
      <c r="A76" s="543"/>
      <c r="B76" s="546"/>
      <c r="C76" s="455" t="s">
        <v>367</v>
      </c>
      <c r="D76" s="456">
        <v>900</v>
      </c>
      <c r="E76" s="456">
        <v>90095</v>
      </c>
      <c r="F76" s="456">
        <v>4210</v>
      </c>
      <c r="G76" s="457">
        <v>2500</v>
      </c>
      <c r="H76" s="413"/>
      <c r="I76" s="413"/>
    </row>
    <row r="77" spans="1:9" ht="25.5">
      <c r="A77" s="543"/>
      <c r="B77" s="546"/>
      <c r="C77" s="455" t="s">
        <v>368</v>
      </c>
      <c r="D77" s="456">
        <v>900</v>
      </c>
      <c r="E77" s="456">
        <v>90095</v>
      </c>
      <c r="F77" s="456">
        <v>4210</v>
      </c>
      <c r="G77" s="457">
        <v>3300.85</v>
      </c>
      <c r="H77" s="413"/>
      <c r="I77" s="413"/>
    </row>
    <row r="78" spans="1:9">
      <c r="A78" s="544"/>
      <c r="B78" s="547"/>
      <c r="C78" s="553" t="s">
        <v>265</v>
      </c>
      <c r="D78" s="553"/>
      <c r="E78" s="553"/>
      <c r="F78" s="553"/>
      <c r="G78" s="424">
        <f>SUM(G70:G77)</f>
        <v>24800.85</v>
      </c>
      <c r="H78" s="413"/>
      <c r="I78" s="413"/>
    </row>
    <row r="79" spans="1:9" ht="25.5">
      <c r="A79" s="542">
        <v>16</v>
      </c>
      <c r="B79" s="554" t="s">
        <v>177</v>
      </c>
      <c r="C79" s="417" t="s">
        <v>344</v>
      </c>
      <c r="D79" s="418" t="s">
        <v>197</v>
      </c>
      <c r="E79" s="418" t="s">
        <v>198</v>
      </c>
      <c r="F79" s="418" t="s">
        <v>319</v>
      </c>
      <c r="G79" s="454">
        <v>5000</v>
      </c>
      <c r="H79" s="447"/>
      <c r="I79" s="447"/>
    </row>
    <row r="80" spans="1:9" ht="15" customHeight="1">
      <c r="A80" s="543"/>
      <c r="B80" s="555"/>
      <c r="C80" s="550" t="s">
        <v>330</v>
      </c>
      <c r="D80" s="551"/>
      <c r="E80" s="551"/>
      <c r="F80" s="551"/>
      <c r="G80" s="552"/>
      <c r="H80" s="447"/>
      <c r="I80" s="447"/>
    </row>
    <row r="81" spans="1:9" ht="25.5">
      <c r="A81" s="543"/>
      <c r="B81" s="555"/>
      <c r="C81" s="417" t="s">
        <v>351</v>
      </c>
      <c r="D81" s="458" t="s">
        <v>214</v>
      </c>
      <c r="E81" s="458" t="s">
        <v>213</v>
      </c>
      <c r="F81" s="458" t="s">
        <v>313</v>
      </c>
      <c r="G81" s="454">
        <v>3000</v>
      </c>
      <c r="H81" s="447"/>
      <c r="I81" s="447"/>
    </row>
    <row r="82" spans="1:9" ht="15" customHeight="1">
      <c r="A82" s="543"/>
      <c r="B82" s="555"/>
      <c r="C82" s="417" t="s">
        <v>331</v>
      </c>
      <c r="D82" s="458" t="s">
        <v>214</v>
      </c>
      <c r="E82" s="458" t="s">
        <v>213</v>
      </c>
      <c r="F82" s="458" t="s">
        <v>313</v>
      </c>
      <c r="G82" s="454">
        <v>2000</v>
      </c>
      <c r="H82" s="447"/>
      <c r="I82" s="447"/>
    </row>
    <row r="83" spans="1:9" ht="26.45" customHeight="1">
      <c r="A83" s="543"/>
      <c r="B83" s="555"/>
      <c r="C83" s="455" t="s">
        <v>368</v>
      </c>
      <c r="D83" s="458" t="s">
        <v>214</v>
      </c>
      <c r="E83" s="458" t="s">
        <v>213</v>
      </c>
      <c r="F83" s="458" t="s">
        <v>313</v>
      </c>
      <c r="G83" s="454">
        <v>2160.19</v>
      </c>
      <c r="H83" s="447"/>
      <c r="I83" s="447"/>
    </row>
    <row r="84" spans="1:9" ht="15" customHeight="1">
      <c r="A84" s="544"/>
      <c r="B84" s="556"/>
      <c r="C84" s="553" t="s">
        <v>265</v>
      </c>
      <c r="D84" s="553"/>
      <c r="E84" s="553"/>
      <c r="F84" s="553"/>
      <c r="G84" s="424">
        <f>SUM(G79:G83)</f>
        <v>12160.19</v>
      </c>
      <c r="H84" s="447"/>
      <c r="I84" s="447"/>
    </row>
    <row r="85" spans="1:9" ht="15" customHeight="1">
      <c r="A85" s="542">
        <v>17</v>
      </c>
      <c r="B85" s="554" t="s">
        <v>178</v>
      </c>
      <c r="C85" s="417" t="s">
        <v>352</v>
      </c>
      <c r="D85" s="456">
        <v>900</v>
      </c>
      <c r="E85" s="456">
        <v>90095</v>
      </c>
      <c r="F85" s="459">
        <v>4210</v>
      </c>
      <c r="G85" s="454">
        <v>400</v>
      </c>
      <c r="H85" s="447"/>
      <c r="I85" s="447"/>
    </row>
    <row r="86" spans="1:9" ht="25.5">
      <c r="A86" s="543"/>
      <c r="B86" s="555"/>
      <c r="C86" s="417" t="s">
        <v>344</v>
      </c>
      <c r="D86" s="456">
        <v>600</v>
      </c>
      <c r="E86" s="456">
        <v>60016</v>
      </c>
      <c r="F86" s="459">
        <v>4300</v>
      </c>
      <c r="G86" s="454">
        <v>15958.01</v>
      </c>
      <c r="H86" s="447"/>
      <c r="I86" s="447"/>
    </row>
    <row r="87" spans="1:9" ht="15" customHeight="1">
      <c r="A87" s="544"/>
      <c r="B87" s="556"/>
      <c r="C87" s="553" t="s">
        <v>265</v>
      </c>
      <c r="D87" s="553"/>
      <c r="E87" s="553"/>
      <c r="F87" s="553"/>
      <c r="G87" s="424">
        <f>SUM(G85:G86)</f>
        <v>16358.01</v>
      </c>
      <c r="H87" s="447"/>
      <c r="I87" s="447"/>
    </row>
    <row r="88" spans="1:9" ht="15" customHeight="1">
      <c r="A88" s="542">
        <v>18</v>
      </c>
      <c r="B88" s="573" t="s">
        <v>258</v>
      </c>
      <c r="C88" s="550" t="s">
        <v>259</v>
      </c>
      <c r="D88" s="551"/>
      <c r="E88" s="551"/>
      <c r="F88" s="551"/>
      <c r="G88" s="552"/>
      <c r="H88" s="447"/>
      <c r="I88" s="447"/>
    </row>
    <row r="89" spans="1:9" ht="15" customHeight="1">
      <c r="A89" s="543"/>
      <c r="B89" s="573"/>
      <c r="C89" s="417" t="s">
        <v>332</v>
      </c>
      <c r="D89" s="453">
        <v>900</v>
      </c>
      <c r="E89" s="453">
        <v>90095</v>
      </c>
      <c r="F89" s="453">
        <v>4210</v>
      </c>
      <c r="G89" s="454">
        <v>450</v>
      </c>
      <c r="H89" s="447"/>
      <c r="I89" s="447"/>
    </row>
    <row r="90" spans="1:9" ht="13.9" customHeight="1">
      <c r="A90" s="543"/>
      <c r="B90" s="573"/>
      <c r="C90" s="417" t="s">
        <v>353</v>
      </c>
      <c r="D90" s="453">
        <v>900</v>
      </c>
      <c r="E90" s="453">
        <v>90095</v>
      </c>
      <c r="F90" s="456">
        <v>4300</v>
      </c>
      <c r="G90" s="454">
        <v>500</v>
      </c>
      <c r="H90" s="447"/>
      <c r="I90" s="447"/>
    </row>
    <row r="91" spans="1:9" ht="15" customHeight="1">
      <c r="A91" s="543"/>
      <c r="B91" s="573"/>
      <c r="C91" s="417" t="s">
        <v>333</v>
      </c>
      <c r="D91" s="453">
        <v>900</v>
      </c>
      <c r="E91" s="453">
        <v>90095</v>
      </c>
      <c r="F91" s="456">
        <v>4210</v>
      </c>
      <c r="G91" s="454">
        <v>6000</v>
      </c>
      <c r="H91" s="447"/>
      <c r="I91" s="447"/>
    </row>
    <row r="92" spans="1:9" ht="15" customHeight="1">
      <c r="A92" s="543"/>
      <c r="B92" s="573"/>
      <c r="C92" s="417" t="s">
        <v>334</v>
      </c>
      <c r="D92" s="453">
        <v>900</v>
      </c>
      <c r="E92" s="453">
        <v>90095</v>
      </c>
      <c r="F92" s="456">
        <v>4300</v>
      </c>
      <c r="G92" s="454">
        <v>1978.19</v>
      </c>
      <c r="H92" s="447"/>
      <c r="I92" s="447"/>
    </row>
    <row r="93" spans="1:9" ht="25.5">
      <c r="A93" s="543"/>
      <c r="B93" s="573"/>
      <c r="C93" s="417" t="s">
        <v>356</v>
      </c>
      <c r="D93" s="453">
        <v>900</v>
      </c>
      <c r="E93" s="453">
        <v>90095</v>
      </c>
      <c r="F93" s="453">
        <v>6060</v>
      </c>
      <c r="G93" s="454">
        <v>14300</v>
      </c>
      <c r="H93" s="447"/>
      <c r="I93" s="447"/>
    </row>
    <row r="94" spans="1:9" ht="15" customHeight="1">
      <c r="A94" s="543"/>
      <c r="B94" s="573"/>
      <c r="C94" s="417" t="s">
        <v>354</v>
      </c>
      <c r="D94" s="456">
        <v>900</v>
      </c>
      <c r="E94" s="456">
        <v>90095</v>
      </c>
      <c r="F94" s="459">
        <v>4300</v>
      </c>
      <c r="G94" s="454">
        <v>1000</v>
      </c>
      <c r="H94" s="447"/>
      <c r="I94" s="447"/>
    </row>
    <row r="95" spans="1:9" ht="15" customHeight="1">
      <c r="A95" s="543"/>
      <c r="B95" s="573"/>
      <c r="C95" s="417" t="s">
        <v>335</v>
      </c>
      <c r="D95" s="456">
        <v>900</v>
      </c>
      <c r="E95" s="456">
        <v>90095</v>
      </c>
      <c r="F95" s="459">
        <v>4210</v>
      </c>
      <c r="G95" s="454">
        <v>4400</v>
      </c>
      <c r="H95" s="447"/>
      <c r="I95" s="447"/>
    </row>
    <row r="96" spans="1:9" ht="15" customHeight="1">
      <c r="A96" s="543"/>
      <c r="B96" s="573"/>
      <c r="C96" s="417" t="s">
        <v>355</v>
      </c>
      <c r="D96" s="456">
        <v>900</v>
      </c>
      <c r="E96" s="456">
        <v>90095</v>
      </c>
      <c r="F96" s="459">
        <v>4300</v>
      </c>
      <c r="G96" s="454">
        <v>800</v>
      </c>
      <c r="H96" s="447"/>
      <c r="I96" s="447"/>
    </row>
    <row r="97" spans="1:9" ht="15" customHeight="1">
      <c r="A97" s="543"/>
      <c r="B97" s="573"/>
      <c r="C97" s="417" t="s">
        <v>336</v>
      </c>
      <c r="D97" s="456">
        <v>900</v>
      </c>
      <c r="E97" s="456">
        <v>90095</v>
      </c>
      <c r="F97" s="456">
        <v>4210</v>
      </c>
      <c r="G97" s="454">
        <v>3000</v>
      </c>
      <c r="H97" s="447"/>
      <c r="I97" s="447"/>
    </row>
    <row r="98" spans="1:9" ht="15" customHeight="1">
      <c r="A98" s="544"/>
      <c r="B98" s="573"/>
      <c r="C98" s="553" t="s">
        <v>265</v>
      </c>
      <c r="D98" s="553"/>
      <c r="E98" s="553"/>
      <c r="F98" s="553"/>
      <c r="G98" s="424">
        <f>SUM(G89:G97)</f>
        <v>32428.190000000002</v>
      </c>
      <c r="H98" s="447"/>
      <c r="I98" s="447"/>
    </row>
    <row r="99" spans="1:9" ht="25.5">
      <c r="A99" s="542">
        <v>19</v>
      </c>
      <c r="B99" s="554" t="s">
        <v>260</v>
      </c>
      <c r="C99" s="417" t="s">
        <v>392</v>
      </c>
      <c r="D99" s="456">
        <v>900</v>
      </c>
      <c r="E99" s="456">
        <v>90095</v>
      </c>
      <c r="F99" s="459">
        <v>6050</v>
      </c>
      <c r="G99" s="454">
        <v>13335.85</v>
      </c>
      <c r="H99" s="447"/>
      <c r="I99" s="447"/>
    </row>
    <row r="100" spans="1:9" ht="13.9" customHeight="1">
      <c r="A100" s="544"/>
      <c r="B100" s="556"/>
      <c r="C100" s="553" t="s">
        <v>265</v>
      </c>
      <c r="D100" s="553"/>
      <c r="E100" s="553"/>
      <c r="F100" s="553"/>
      <c r="G100" s="424">
        <f>SUM(G99:G99)</f>
        <v>13335.85</v>
      </c>
      <c r="H100" s="447"/>
      <c r="I100" s="447"/>
    </row>
    <row r="101" spans="1:9" ht="25.5">
      <c r="A101" s="542">
        <v>20</v>
      </c>
      <c r="B101" s="554" t="s">
        <v>155</v>
      </c>
      <c r="C101" s="417" t="s">
        <v>393</v>
      </c>
      <c r="D101" s="456">
        <v>900</v>
      </c>
      <c r="E101" s="456">
        <v>90095</v>
      </c>
      <c r="F101" s="459">
        <v>6050</v>
      </c>
      <c r="G101" s="420">
        <v>664.15</v>
      </c>
      <c r="H101" s="447"/>
      <c r="I101" s="447"/>
    </row>
    <row r="102" spans="1:9" ht="15" customHeight="1">
      <c r="A102" s="543"/>
      <c r="B102" s="555"/>
      <c r="C102" s="417" t="s">
        <v>357</v>
      </c>
      <c r="D102" s="456">
        <v>900</v>
      </c>
      <c r="E102" s="456">
        <v>90095</v>
      </c>
      <c r="F102" s="459">
        <v>6060</v>
      </c>
      <c r="G102" s="420">
        <v>17800</v>
      </c>
      <c r="H102" s="447"/>
      <c r="I102" s="447"/>
    </row>
    <row r="103" spans="1:9" ht="15" customHeight="1">
      <c r="A103" s="543"/>
      <c r="B103" s="555"/>
      <c r="C103" s="417" t="s">
        <v>358</v>
      </c>
      <c r="D103" s="456">
        <v>900</v>
      </c>
      <c r="E103" s="456">
        <v>90095</v>
      </c>
      <c r="F103" s="459">
        <v>4210</v>
      </c>
      <c r="G103" s="420">
        <v>1100</v>
      </c>
      <c r="H103" s="447"/>
      <c r="I103" s="447"/>
    </row>
    <row r="104" spans="1:9" ht="15" customHeight="1">
      <c r="A104" s="543"/>
      <c r="B104" s="555"/>
      <c r="C104" s="417" t="s">
        <v>359</v>
      </c>
      <c r="D104" s="456">
        <v>900</v>
      </c>
      <c r="E104" s="456">
        <v>90095</v>
      </c>
      <c r="F104" s="459">
        <v>4210</v>
      </c>
      <c r="G104" s="420">
        <v>1447.02</v>
      </c>
      <c r="H104" s="447"/>
      <c r="I104" s="447"/>
    </row>
    <row r="105" spans="1:9" ht="13.9" customHeight="1">
      <c r="A105" s="544"/>
      <c r="B105" s="556"/>
      <c r="C105" s="553" t="s">
        <v>265</v>
      </c>
      <c r="D105" s="553"/>
      <c r="E105" s="553"/>
      <c r="F105" s="553"/>
      <c r="G105" s="424">
        <f>SUM(G101:G104)</f>
        <v>21011.170000000002</v>
      </c>
      <c r="H105" s="447"/>
      <c r="I105" s="447"/>
    </row>
    <row r="106" spans="1:9" ht="25.5">
      <c r="A106" s="542">
        <v>21</v>
      </c>
      <c r="B106" s="555" t="s">
        <v>212</v>
      </c>
      <c r="C106" s="417" t="s">
        <v>344</v>
      </c>
      <c r="D106" s="418" t="s">
        <v>197</v>
      </c>
      <c r="E106" s="418" t="s">
        <v>198</v>
      </c>
      <c r="F106" s="418" t="s">
        <v>319</v>
      </c>
      <c r="G106" s="460">
        <v>19620.02</v>
      </c>
      <c r="H106" s="413"/>
      <c r="I106" s="413"/>
    </row>
    <row r="107" spans="1:9" ht="13.9" customHeight="1">
      <c r="A107" s="544"/>
      <c r="B107" s="556"/>
      <c r="C107" s="553" t="s">
        <v>265</v>
      </c>
      <c r="D107" s="553"/>
      <c r="E107" s="553"/>
      <c r="F107" s="553"/>
      <c r="G107" s="424">
        <f>SUM(G106:G106)</f>
        <v>19620.02</v>
      </c>
      <c r="H107" s="413"/>
      <c r="I107" s="413"/>
    </row>
    <row r="108" spans="1:9" ht="15" customHeight="1">
      <c r="A108" s="565" t="s">
        <v>156</v>
      </c>
      <c r="B108" s="566"/>
      <c r="C108" s="566"/>
      <c r="D108" s="566"/>
      <c r="E108" s="566"/>
      <c r="F108" s="567"/>
      <c r="G108" s="467">
        <f>G15+G28+G29+G34+G35+G36+G40+G48+G49+G50+G56+G59+G60+G68+G78+G84+G87+G98+G100+G105+G107</f>
        <v>421919.22</v>
      </c>
      <c r="H108" s="413"/>
      <c r="I108" s="413"/>
    </row>
    <row r="109" spans="1:9" ht="15" customHeight="1">
      <c r="A109" s="470"/>
      <c r="B109" s="470"/>
      <c r="C109" s="470"/>
      <c r="D109" s="470"/>
      <c r="E109" s="470"/>
      <c r="F109" s="470"/>
      <c r="G109" s="471"/>
      <c r="H109" s="413"/>
      <c r="I109" s="413"/>
    </row>
    <row r="110" spans="1:9" ht="15" customHeight="1">
      <c r="A110" s="470"/>
      <c r="B110" s="470"/>
      <c r="C110" s="470"/>
      <c r="D110" s="470"/>
      <c r="E110" s="470"/>
      <c r="F110" s="470"/>
      <c r="G110" s="471"/>
      <c r="H110" s="413"/>
      <c r="I110" s="413"/>
    </row>
    <row r="111" spans="1:9" ht="15" customHeight="1">
      <c r="B111" s="461"/>
      <c r="C111" s="462"/>
      <c r="D111" s="462"/>
      <c r="E111" s="462"/>
      <c r="F111" s="462"/>
      <c r="G111" s="462"/>
      <c r="H111" s="413"/>
      <c r="I111" s="413"/>
    </row>
    <row r="112" spans="1:9" s="118" customFormat="1" ht="15" customHeight="1">
      <c r="A112" s="117"/>
      <c r="B112" s="117"/>
      <c r="C112" s="339" t="s">
        <v>78</v>
      </c>
      <c r="D112" s="117"/>
      <c r="E112" s="117"/>
      <c r="F112" s="117"/>
      <c r="G112" s="117"/>
    </row>
    <row r="113" spans="1:9" s="118" customFormat="1" ht="15" customHeight="1">
      <c r="A113" s="117"/>
      <c r="B113" s="337"/>
      <c r="C113" s="563" t="s">
        <v>130</v>
      </c>
      <c r="D113" s="563" t="s">
        <v>85</v>
      </c>
      <c r="E113" s="563" t="s">
        <v>84</v>
      </c>
      <c r="F113" s="563" t="s">
        <v>57</v>
      </c>
      <c r="G113" s="564" t="s">
        <v>121</v>
      </c>
    </row>
    <row r="114" spans="1:9" s="119" customFormat="1" ht="15" customHeight="1">
      <c r="B114" s="338"/>
      <c r="C114" s="563"/>
      <c r="D114" s="563"/>
      <c r="E114" s="563"/>
      <c r="F114" s="563"/>
      <c r="G114" s="564"/>
    </row>
    <row r="115" spans="1:9" s="118" customFormat="1" ht="15" customHeight="1">
      <c r="A115" s="117"/>
      <c r="B115" s="337"/>
      <c r="C115" s="332" t="s">
        <v>103</v>
      </c>
      <c r="D115" s="332">
        <v>600</v>
      </c>
      <c r="E115" s="332"/>
      <c r="F115" s="332"/>
      <c r="G115" s="329">
        <f>G116+G118</f>
        <v>179872.08</v>
      </c>
    </row>
    <row r="116" spans="1:9" s="118" customFormat="1" ht="15" customHeight="1">
      <c r="B116" s="335"/>
      <c r="C116" s="333" t="s">
        <v>99</v>
      </c>
      <c r="D116" s="333"/>
      <c r="E116" s="333">
        <v>60004</v>
      </c>
      <c r="F116" s="333"/>
      <c r="G116" s="330">
        <f>G117</f>
        <v>13000</v>
      </c>
    </row>
    <row r="117" spans="1:9" s="118" customFormat="1" ht="15" customHeight="1">
      <c r="B117" s="335"/>
      <c r="C117" s="333" t="s">
        <v>397</v>
      </c>
      <c r="D117" s="333"/>
      <c r="E117" s="333"/>
      <c r="F117" s="473">
        <v>6060</v>
      </c>
      <c r="G117" s="331">
        <f>G64</f>
        <v>13000</v>
      </c>
    </row>
    <row r="118" spans="1:9" s="118" customFormat="1" ht="15" customHeight="1">
      <c r="B118" s="335"/>
      <c r="C118" s="333" t="s">
        <v>99</v>
      </c>
      <c r="D118" s="333"/>
      <c r="E118" s="333">
        <v>60016</v>
      </c>
      <c r="F118" s="333"/>
      <c r="G118" s="330">
        <f>G119</f>
        <v>166872.07999999999</v>
      </c>
    </row>
    <row r="119" spans="1:9" s="118" customFormat="1" ht="15" customHeight="1">
      <c r="B119" s="335"/>
      <c r="C119" s="333" t="s">
        <v>262</v>
      </c>
      <c r="D119" s="333"/>
      <c r="E119" s="333"/>
      <c r="F119" s="333">
        <v>4300</v>
      </c>
      <c r="G119" s="331">
        <f>G29+G33+G35+G36+G49+G50+G54+G58+G60+G61+G79+G86+G106</f>
        <v>166872.07999999999</v>
      </c>
    </row>
    <row r="120" spans="1:9" s="118" customFormat="1" ht="15" customHeight="1">
      <c r="B120" s="335"/>
      <c r="C120" s="482" t="s">
        <v>95</v>
      </c>
      <c r="D120" s="332">
        <v>754</v>
      </c>
      <c r="E120" s="332"/>
      <c r="F120" s="332"/>
      <c r="G120" s="469">
        <f>G121</f>
        <v>10000</v>
      </c>
    </row>
    <row r="121" spans="1:9" s="118" customFormat="1" ht="15" customHeight="1">
      <c r="B121" s="335"/>
      <c r="C121" s="483" t="s">
        <v>94</v>
      </c>
      <c r="D121" s="333"/>
      <c r="E121" s="333">
        <v>75412</v>
      </c>
      <c r="F121" s="333"/>
      <c r="G121" s="331">
        <f>G122</f>
        <v>10000</v>
      </c>
    </row>
    <row r="122" spans="1:9" s="118" customFormat="1" ht="15" customHeight="1">
      <c r="B122" s="335"/>
      <c r="C122" s="333" t="s">
        <v>397</v>
      </c>
      <c r="D122" s="333"/>
      <c r="E122" s="333"/>
      <c r="F122" s="333">
        <v>6060</v>
      </c>
      <c r="G122" s="331">
        <f>G14</f>
        <v>10000</v>
      </c>
    </row>
    <row r="123" spans="1:9" s="118" customFormat="1" ht="15" customHeight="1">
      <c r="B123" s="334"/>
      <c r="C123" s="332" t="s">
        <v>5</v>
      </c>
      <c r="D123" s="332">
        <v>900</v>
      </c>
      <c r="E123" s="332"/>
      <c r="F123" s="332"/>
      <c r="G123" s="329">
        <f>G124+G126</f>
        <v>232047.14</v>
      </c>
    </row>
    <row r="124" spans="1:9" s="118" customFormat="1" ht="15" customHeight="1">
      <c r="B124" s="335"/>
      <c r="C124" s="333" t="s">
        <v>63</v>
      </c>
      <c r="D124" s="333"/>
      <c r="E124" s="333">
        <v>90015</v>
      </c>
      <c r="F124" s="333"/>
      <c r="G124" s="330">
        <f>G57+G63</f>
        <v>7500</v>
      </c>
    </row>
    <row r="125" spans="1:9" s="118" customFormat="1" ht="15" customHeight="1">
      <c r="B125" s="335"/>
      <c r="C125" s="333" t="s">
        <v>262</v>
      </c>
      <c r="D125" s="333"/>
      <c r="E125" s="333"/>
      <c r="F125" s="333">
        <v>4270</v>
      </c>
      <c r="G125" s="330">
        <f>G57+G63</f>
        <v>7500</v>
      </c>
    </row>
    <row r="126" spans="1:9" s="118" customFormat="1" ht="15" customHeight="1">
      <c r="B126" s="335"/>
      <c r="C126" s="333" t="s">
        <v>2</v>
      </c>
      <c r="D126" s="333"/>
      <c r="E126" s="333">
        <v>90095</v>
      </c>
      <c r="F126" s="333"/>
      <c r="G126" s="330">
        <f>SUM(G127:G131)</f>
        <v>224547.14</v>
      </c>
      <c r="H126" s="325"/>
    </row>
    <row r="127" spans="1:9" s="118" customFormat="1" ht="15" customHeight="1">
      <c r="B127" s="335"/>
      <c r="C127" s="333" t="s">
        <v>261</v>
      </c>
      <c r="D127" s="333"/>
      <c r="E127" s="333"/>
      <c r="F127" s="333">
        <v>4210</v>
      </c>
      <c r="G127" s="331">
        <f>G10+G12+G13+G17+G18+G19+G20+G21+G22+G23+G24+G25+G39+G42+G43+G44+G45+G46+G47+G51+G52+G53+G55+G66+G71+G75+G76+G77+G81+G82+G83+G85+G89+G91+G95+G97+G103+G104</f>
        <v>102325.88000000002</v>
      </c>
      <c r="H127" s="325"/>
      <c r="I127" s="325"/>
    </row>
    <row r="128" spans="1:9" s="118" customFormat="1" ht="15" customHeight="1">
      <c r="B128" s="335"/>
      <c r="C128" s="333" t="s">
        <v>263</v>
      </c>
      <c r="D128" s="333"/>
      <c r="E128" s="333"/>
      <c r="F128" s="333">
        <v>4270</v>
      </c>
      <c r="G128" s="331">
        <f>G11+G26+G27+G72+G73</f>
        <v>30843.07</v>
      </c>
    </row>
    <row r="129" spans="2:14" s="118" customFormat="1" ht="15" customHeight="1">
      <c r="B129" s="335"/>
      <c r="C129" s="333" t="s">
        <v>262</v>
      </c>
      <c r="D129" s="333"/>
      <c r="E129" s="333"/>
      <c r="F129" s="333">
        <v>4300</v>
      </c>
      <c r="G129" s="331">
        <f>G31+G32+G67+G70+G74+G90+G92+G94+G96</f>
        <v>22278.19</v>
      </c>
    </row>
    <row r="130" spans="2:14" s="118" customFormat="1" ht="15" customHeight="1">
      <c r="B130" s="335"/>
      <c r="C130" s="333" t="s">
        <v>398</v>
      </c>
      <c r="D130" s="333"/>
      <c r="E130" s="333"/>
      <c r="F130" s="333">
        <v>6050</v>
      </c>
      <c r="G130" s="331">
        <f>G99+G101</f>
        <v>14000</v>
      </c>
    </row>
    <row r="131" spans="2:14" s="118" customFormat="1" ht="15" customHeight="1">
      <c r="B131" s="335"/>
      <c r="C131" s="333" t="s">
        <v>397</v>
      </c>
      <c r="D131" s="333"/>
      <c r="E131" s="333"/>
      <c r="F131" s="333">
        <v>6060</v>
      </c>
      <c r="G131" s="331">
        <f>G38+G93+G102</f>
        <v>55100</v>
      </c>
    </row>
    <row r="132" spans="2:14" s="119" customFormat="1" ht="15" customHeight="1">
      <c r="B132" s="336"/>
      <c r="C132" s="564" t="s">
        <v>156</v>
      </c>
      <c r="D132" s="564"/>
      <c r="E132" s="564"/>
      <c r="F132" s="564"/>
      <c r="G132" s="365">
        <f>G115+G120+G123</f>
        <v>421919.22</v>
      </c>
      <c r="H132" s="118"/>
      <c r="I132" s="118"/>
      <c r="J132" s="118"/>
      <c r="K132" s="118"/>
      <c r="L132" s="118"/>
      <c r="M132" s="118"/>
      <c r="N132" s="118"/>
    </row>
    <row r="133" spans="2:14" s="118" customFormat="1" ht="15" customHeight="1">
      <c r="B133" s="255"/>
      <c r="G133" s="325">
        <f>G108-G132</f>
        <v>0</v>
      </c>
    </row>
    <row r="138" spans="2:14" ht="42" customHeight="1">
      <c r="B138" s="568" t="s">
        <v>400</v>
      </c>
      <c r="C138" s="568"/>
      <c r="D138" s="568"/>
      <c r="E138" s="568"/>
      <c r="F138" s="568"/>
      <c r="G138" s="568"/>
    </row>
  </sheetData>
  <mergeCells count="66">
    <mergeCell ref="B138:G138"/>
    <mergeCell ref="B61:B68"/>
    <mergeCell ref="B37:B40"/>
    <mergeCell ref="C37:G37"/>
    <mergeCell ref="C40:F40"/>
    <mergeCell ref="B41:B48"/>
    <mergeCell ref="C41:G41"/>
    <mergeCell ref="C48:F48"/>
    <mergeCell ref="C56:F56"/>
    <mergeCell ref="B57:B59"/>
    <mergeCell ref="C59:F59"/>
    <mergeCell ref="G113:G114"/>
    <mergeCell ref="B85:B87"/>
    <mergeCell ref="C87:F87"/>
    <mergeCell ref="B88:B98"/>
    <mergeCell ref="C88:G88"/>
    <mergeCell ref="F113:F114"/>
    <mergeCell ref="C132:F132"/>
    <mergeCell ref="E113:E114"/>
    <mergeCell ref="A108:F108"/>
    <mergeCell ref="A99:A100"/>
    <mergeCell ref="A101:A105"/>
    <mergeCell ref="A106:A107"/>
    <mergeCell ref="C113:C114"/>
    <mergeCell ref="D113:D114"/>
    <mergeCell ref="B51:B56"/>
    <mergeCell ref="B101:B105"/>
    <mergeCell ref="C105:F105"/>
    <mergeCell ref="B106:B107"/>
    <mergeCell ref="C107:F107"/>
    <mergeCell ref="C78:F78"/>
    <mergeCell ref="B79:B84"/>
    <mergeCell ref="C80:G80"/>
    <mergeCell ref="C84:F84"/>
    <mergeCell ref="C65:G65"/>
    <mergeCell ref="C68:F68"/>
    <mergeCell ref="C69:G69"/>
    <mergeCell ref="C62:G62"/>
    <mergeCell ref="C98:F98"/>
    <mergeCell ref="B99:B100"/>
    <mergeCell ref="C100:F100"/>
    <mergeCell ref="D3:G3"/>
    <mergeCell ref="D2:G2"/>
    <mergeCell ref="A9:A15"/>
    <mergeCell ref="A16:A28"/>
    <mergeCell ref="A30:A34"/>
    <mergeCell ref="D6:F6"/>
    <mergeCell ref="B30:B33"/>
    <mergeCell ref="C30:G30"/>
    <mergeCell ref="C34:F34"/>
    <mergeCell ref="B9:B15"/>
    <mergeCell ref="C9:G9"/>
    <mergeCell ref="C15:F15"/>
    <mergeCell ref="B16:B28"/>
    <mergeCell ref="C16:G16"/>
    <mergeCell ref="C28:F28"/>
    <mergeCell ref="A37:A40"/>
    <mergeCell ref="A41:A48"/>
    <mergeCell ref="A51:A56"/>
    <mergeCell ref="A57:A59"/>
    <mergeCell ref="A61:A68"/>
    <mergeCell ref="A69:A78"/>
    <mergeCell ref="B69:B78"/>
    <mergeCell ref="A79:A84"/>
    <mergeCell ref="A85:A87"/>
    <mergeCell ref="A88:A98"/>
  </mergeCells>
  <pageMargins left="0.59055118110236227" right="0.62992125984251968" top="0.55118110236220474" bottom="0.62992125984251968" header="0.31496062992125984" footer="0.15748031496062992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A6" sqref="A6:D15"/>
    </sheetView>
  </sheetViews>
  <sheetFormatPr defaultColWidth="9.140625" defaultRowHeight="12.75"/>
  <cols>
    <col min="1" max="1" width="9" style="66" customWidth="1"/>
    <col min="2" max="2" width="41.85546875" style="66" customWidth="1"/>
    <col min="3" max="4" width="15.28515625" style="66" customWidth="1"/>
    <col min="5" max="5" width="7.85546875" style="66" customWidth="1"/>
    <col min="6" max="6" width="8.85546875" style="66" customWidth="1"/>
    <col min="7" max="7" width="13.7109375" style="66" customWidth="1"/>
    <col min="8" max="8" width="15.28515625" style="66" customWidth="1"/>
    <col min="9" max="16384" width="9.140625" style="66"/>
  </cols>
  <sheetData>
    <row r="1" spans="1:8" s="1" customFormat="1" ht="14.25">
      <c r="A1" s="3"/>
      <c r="B1" s="75"/>
      <c r="D1" s="311" t="s">
        <v>239</v>
      </c>
      <c r="G1" s="311"/>
    </row>
    <row r="2" spans="1:8" s="1" customFormat="1" ht="14.45" customHeight="1">
      <c r="A2" s="3"/>
      <c r="B2" s="489" t="s">
        <v>402</v>
      </c>
      <c r="C2" s="489"/>
      <c r="D2" s="489"/>
    </row>
    <row r="3" spans="1:8" s="1" customFormat="1" ht="14.45" customHeight="1">
      <c r="A3" s="3"/>
      <c r="B3" s="75"/>
      <c r="C3" s="489" t="s">
        <v>403</v>
      </c>
      <c r="D3" s="489"/>
      <c r="E3" s="312"/>
      <c r="G3" s="312"/>
    </row>
    <row r="4" spans="1:8">
      <c r="A4" s="67"/>
    </row>
    <row r="5" spans="1:8">
      <c r="A5" s="67"/>
    </row>
    <row r="6" spans="1:8" s="64" customFormat="1" ht="15.75">
      <c r="A6" s="575" t="s">
        <v>301</v>
      </c>
      <c r="B6" s="575"/>
      <c r="C6" s="575"/>
      <c r="D6" s="575"/>
      <c r="E6" s="313"/>
      <c r="F6" s="65"/>
    </row>
    <row r="7" spans="1:8" s="153" customFormat="1" ht="15.75">
      <c r="A7" s="154"/>
      <c r="B7" s="309"/>
      <c r="C7" s="309"/>
      <c r="D7" s="309"/>
      <c r="E7" s="309"/>
    </row>
    <row r="8" spans="1:8" s="157" customFormat="1" ht="21.6" customHeight="1">
      <c r="A8" s="314" t="s">
        <v>112</v>
      </c>
      <c r="B8" s="314" t="s">
        <v>130</v>
      </c>
      <c r="C8" s="315" t="s">
        <v>238</v>
      </c>
      <c r="D8" s="318" t="s">
        <v>121</v>
      </c>
    </row>
    <row r="9" spans="1:8" s="158" customFormat="1" ht="16.899999999999999" customHeight="1">
      <c r="A9" s="316"/>
      <c r="B9" s="316"/>
      <c r="C9" s="317" t="s">
        <v>57</v>
      </c>
      <c r="D9" s="319"/>
    </row>
    <row r="10" spans="1:8" s="158" customFormat="1" ht="15.6" customHeight="1">
      <c r="A10" s="320">
        <v>1</v>
      </c>
      <c r="B10" s="320">
        <v>2</v>
      </c>
      <c r="C10" s="320">
        <v>3</v>
      </c>
      <c r="D10" s="320">
        <v>4</v>
      </c>
    </row>
    <row r="11" spans="1:8" ht="19.899999999999999" customHeight="1">
      <c r="A11" s="62" t="s">
        <v>126</v>
      </c>
      <c r="B11" s="61" t="s">
        <v>160</v>
      </c>
      <c r="C11" s="62"/>
      <c r="D11" s="176">
        <v>25079000</v>
      </c>
    </row>
    <row r="12" spans="1:8" s="153" customFormat="1" ht="19.899999999999999" customHeight="1">
      <c r="A12" s="62" t="s">
        <v>125</v>
      </c>
      <c r="B12" s="61" t="s">
        <v>161</v>
      </c>
      <c r="C12" s="62"/>
      <c r="D12" s="176">
        <v>32608000</v>
      </c>
      <c r="E12" s="154"/>
      <c r="F12" s="154"/>
      <c r="G12" s="155"/>
      <c r="H12" s="155"/>
    </row>
    <row r="13" spans="1:8" s="153" customFormat="1" ht="19.899999999999999" customHeight="1">
      <c r="A13" s="62" t="s">
        <v>124</v>
      </c>
      <c r="B13" s="61" t="s">
        <v>129</v>
      </c>
      <c r="C13" s="62"/>
      <c r="D13" s="177">
        <f>SUM(D11-D12)</f>
        <v>-7529000</v>
      </c>
      <c r="E13" s="154"/>
    </row>
    <row r="14" spans="1:8" s="153" customFormat="1" ht="19.899999999999999" customHeight="1">
      <c r="A14" s="574" t="s">
        <v>194</v>
      </c>
      <c r="B14" s="574"/>
      <c r="C14" s="63"/>
      <c r="D14" s="178">
        <f>SUM(D15)</f>
        <v>7529000</v>
      </c>
      <c r="E14" s="154"/>
    </row>
    <row r="15" spans="1:8" s="153" customFormat="1" ht="19.899999999999999" customHeight="1">
      <c r="A15" s="280" t="s">
        <v>126</v>
      </c>
      <c r="B15" s="281" t="s">
        <v>128</v>
      </c>
      <c r="C15" s="280" t="s">
        <v>127</v>
      </c>
      <c r="D15" s="282">
        <v>7529000</v>
      </c>
      <c r="E15" s="309"/>
    </row>
  </sheetData>
  <mergeCells count="4">
    <mergeCell ref="A14:B14"/>
    <mergeCell ref="A6:D6"/>
    <mergeCell ref="B2:D2"/>
    <mergeCell ref="C3:D3"/>
  </mergeCells>
  <pageMargins left="0.98425196850393704" right="0.51181102362204722" top="1.4173228346456694" bottom="0.98425196850393704" header="0" footer="0"/>
  <pageSetup paperSize="9" scale="95" orientation="portrait" r:id="rId1"/>
  <headerFooter alignWithMargins="0">
    <oddHeader xml:space="preserve">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110" zoomScaleNormal="110" workbookViewId="0">
      <selection activeCell="A6" sqref="A6:E25"/>
    </sheetView>
  </sheetViews>
  <sheetFormatPr defaultColWidth="9.140625" defaultRowHeight="12.75"/>
  <cols>
    <col min="1" max="1" width="7.85546875" style="64" customWidth="1"/>
    <col min="2" max="2" width="9.85546875" style="64" customWidth="1"/>
    <col min="3" max="3" width="30.28515625" style="64" customWidth="1"/>
    <col min="4" max="4" width="12.7109375" style="64" customWidth="1"/>
    <col min="5" max="5" width="13.7109375" style="64" customWidth="1"/>
    <col min="6" max="6" width="15.28515625" style="64" customWidth="1"/>
    <col min="7" max="16384" width="9.140625" style="64"/>
  </cols>
  <sheetData>
    <row r="1" spans="1:7" s="1" customFormat="1" ht="14.25">
      <c r="A1" s="3"/>
      <c r="B1" s="75"/>
      <c r="D1" s="312"/>
      <c r="E1" s="488" t="s">
        <v>237</v>
      </c>
      <c r="G1" s="311"/>
    </row>
    <row r="2" spans="1:7" s="1" customFormat="1" ht="14.45" customHeight="1">
      <c r="A2" s="3"/>
      <c r="B2" s="75"/>
      <c r="C2" s="489" t="s">
        <v>402</v>
      </c>
      <c r="D2" s="489"/>
      <c r="E2" s="489"/>
    </row>
    <row r="3" spans="1:7" s="1" customFormat="1" ht="14.45" customHeight="1">
      <c r="A3" s="3"/>
      <c r="B3" s="75"/>
      <c r="D3" s="489" t="s">
        <v>403</v>
      </c>
      <c r="E3" s="489"/>
      <c r="G3" s="312"/>
    </row>
    <row r="4" spans="1:7" s="66" customFormat="1">
      <c r="A4" s="153"/>
      <c r="D4" s="153"/>
      <c r="E4" s="153"/>
    </row>
    <row r="5" spans="1:7" s="66" customFormat="1">
      <c r="A5" s="67"/>
    </row>
    <row r="6" spans="1:7" ht="15.75">
      <c r="A6" s="575" t="s">
        <v>209</v>
      </c>
      <c r="B6" s="575"/>
      <c r="C6" s="575"/>
      <c r="D6" s="575"/>
      <c r="E6" s="575"/>
      <c r="F6" s="65"/>
    </row>
    <row r="7" spans="1:7" ht="15.75">
      <c r="A7" s="575" t="s">
        <v>162</v>
      </c>
      <c r="B7" s="575"/>
      <c r="C7" s="575"/>
      <c r="D7" s="575"/>
      <c r="E7" s="575"/>
      <c r="F7" s="65"/>
    </row>
    <row r="8" spans="1:7" ht="15.75">
      <c r="A8" s="575" t="s">
        <v>210</v>
      </c>
      <c r="B8" s="575"/>
      <c r="C8" s="575"/>
      <c r="D8" s="575"/>
      <c r="E8" s="575"/>
    </row>
    <row r="9" spans="1:7" ht="15.75">
      <c r="A9" s="575" t="s">
        <v>279</v>
      </c>
      <c r="B9" s="575"/>
      <c r="C9" s="575"/>
      <c r="D9" s="575"/>
      <c r="E9" s="575"/>
    </row>
    <row r="10" spans="1:7" s="153" customFormat="1" ht="15.75">
      <c r="A10" s="154"/>
      <c r="B10" s="234"/>
      <c r="C10" s="234"/>
      <c r="D10" s="234"/>
      <c r="E10" s="234"/>
      <c r="F10" s="234"/>
    </row>
    <row r="11" spans="1:7" s="157" customFormat="1" ht="12.75" customHeight="1">
      <c r="A11" s="583" t="s">
        <v>85</v>
      </c>
      <c r="B11" s="583" t="s">
        <v>84</v>
      </c>
      <c r="C11" s="581" t="s">
        <v>134</v>
      </c>
      <c r="D11" s="579" t="s">
        <v>135</v>
      </c>
      <c r="E11" s="580"/>
    </row>
    <row r="12" spans="1:7" s="158" customFormat="1" ht="34.5" customHeight="1">
      <c r="A12" s="584"/>
      <c r="B12" s="584"/>
      <c r="C12" s="582"/>
      <c r="D12" s="284" t="s">
        <v>133</v>
      </c>
      <c r="E12" s="284" t="s">
        <v>132</v>
      </c>
    </row>
    <row r="13" spans="1:7" s="158" customFormat="1" ht="12">
      <c r="A13" s="159">
        <v>1</v>
      </c>
      <c r="B13" s="159">
        <v>2</v>
      </c>
      <c r="C13" s="159">
        <v>3</v>
      </c>
      <c r="D13" s="160">
        <v>4</v>
      </c>
      <c r="E13" s="161">
        <v>5</v>
      </c>
    </row>
    <row r="14" spans="1:7" s="153" customFormat="1" ht="76.5">
      <c r="A14" s="162">
        <v>756</v>
      </c>
      <c r="B14" s="162"/>
      <c r="C14" s="236" t="s">
        <v>40</v>
      </c>
      <c r="D14" s="163">
        <f>+D15</f>
        <v>150000</v>
      </c>
      <c r="E14" s="163"/>
    </row>
    <row r="15" spans="1:7" s="246" customFormat="1" ht="34.9" customHeight="1">
      <c r="A15" s="243"/>
      <c r="B15" s="243">
        <v>75618</v>
      </c>
      <c r="C15" s="244" t="s">
        <v>30</v>
      </c>
      <c r="D15" s="245">
        <f>+D16</f>
        <v>150000</v>
      </c>
      <c r="E15" s="245"/>
    </row>
    <row r="16" spans="1:7" s="246" customFormat="1" ht="24.6" customHeight="1">
      <c r="A16" s="248"/>
      <c r="B16" s="248"/>
      <c r="C16" s="247" t="s">
        <v>184</v>
      </c>
      <c r="D16" s="245">
        <v>150000</v>
      </c>
      <c r="E16" s="245"/>
    </row>
    <row r="17" spans="1:5" s="240" customFormat="1" ht="15.6" customHeight="1">
      <c r="A17" s="242">
        <v>851</v>
      </c>
      <c r="B17" s="237"/>
      <c r="C17" s="241" t="s">
        <v>89</v>
      </c>
      <c r="D17" s="238"/>
      <c r="E17" s="239">
        <f>E18+E21</f>
        <v>150000</v>
      </c>
    </row>
    <row r="18" spans="1:5" s="252" customFormat="1" ht="15.6" customHeight="1">
      <c r="A18" s="251"/>
      <c r="B18" s="249">
        <v>85153</v>
      </c>
      <c r="C18" s="194" t="s">
        <v>88</v>
      </c>
      <c r="D18" s="251"/>
      <c r="E18" s="254">
        <f>E20</f>
        <v>20000</v>
      </c>
    </row>
    <row r="19" spans="1:5" s="252" customFormat="1" ht="15.6" customHeight="1">
      <c r="A19" s="160"/>
      <c r="B19" s="160"/>
      <c r="C19" s="194" t="s">
        <v>140</v>
      </c>
      <c r="D19" s="195"/>
      <c r="E19" s="195">
        <f>E20</f>
        <v>20000</v>
      </c>
    </row>
    <row r="20" spans="1:5" s="246" customFormat="1" ht="24">
      <c r="A20" s="248"/>
      <c r="B20" s="248"/>
      <c r="C20" s="167" t="s">
        <v>211</v>
      </c>
      <c r="D20" s="245"/>
      <c r="E20" s="250">
        <v>20000</v>
      </c>
    </row>
    <row r="21" spans="1:5" s="246" customFormat="1" ht="15.6" customHeight="1">
      <c r="A21" s="248"/>
      <c r="B21" s="243">
        <v>85154</v>
      </c>
      <c r="C21" s="194" t="s">
        <v>87</v>
      </c>
      <c r="D21" s="245"/>
      <c r="E21" s="245">
        <f>E22</f>
        <v>130000</v>
      </c>
    </row>
    <row r="22" spans="1:5" s="252" customFormat="1" ht="15.6" customHeight="1">
      <c r="A22" s="160"/>
      <c r="B22" s="160"/>
      <c r="C22" s="194" t="s">
        <v>140</v>
      </c>
      <c r="D22" s="195"/>
      <c r="E22" s="195">
        <f>E23+E24</f>
        <v>130000</v>
      </c>
    </row>
    <row r="23" spans="1:5" s="252" customFormat="1" ht="24">
      <c r="A23" s="160"/>
      <c r="B23" s="160"/>
      <c r="C23" s="194" t="s">
        <v>144</v>
      </c>
      <c r="D23" s="195"/>
      <c r="E23" s="195">
        <v>31000</v>
      </c>
    </row>
    <row r="24" spans="1:5" s="252" customFormat="1" ht="24">
      <c r="A24" s="160"/>
      <c r="B24" s="160"/>
      <c r="C24" s="194" t="s">
        <v>273</v>
      </c>
      <c r="D24" s="195"/>
      <c r="E24" s="195">
        <v>99000</v>
      </c>
    </row>
    <row r="25" spans="1:5" s="153" customFormat="1" ht="24" customHeight="1">
      <c r="A25" s="576" t="s">
        <v>156</v>
      </c>
      <c r="B25" s="577"/>
      <c r="C25" s="578"/>
      <c r="D25" s="283">
        <f>+D14+D17</f>
        <v>150000</v>
      </c>
      <c r="E25" s="283">
        <f>+E14+E17</f>
        <v>150000</v>
      </c>
    </row>
    <row r="26" spans="1:5" ht="15" customHeight="1"/>
  </sheetData>
  <mergeCells count="11">
    <mergeCell ref="C2:E2"/>
    <mergeCell ref="D3:E3"/>
    <mergeCell ref="A6:E6"/>
    <mergeCell ref="A7:E7"/>
    <mergeCell ref="A8:E8"/>
    <mergeCell ref="A9:E9"/>
    <mergeCell ref="A25:C25"/>
    <mergeCell ref="D11:E11"/>
    <mergeCell ref="C11:C12"/>
    <mergeCell ref="B11:B12"/>
    <mergeCell ref="A11:A12"/>
  </mergeCells>
  <pageMargins left="1.1417322834645669" right="0.51181102362204722" top="1.0236220472440944" bottom="0.98425196850393704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A6" sqref="A6:E19"/>
    </sheetView>
  </sheetViews>
  <sheetFormatPr defaultColWidth="9.140625" defaultRowHeight="12.75"/>
  <cols>
    <col min="1" max="1" width="9" style="66" customWidth="1"/>
    <col min="2" max="2" width="8.7109375" style="66" customWidth="1"/>
    <col min="3" max="3" width="41.85546875" style="66" customWidth="1"/>
    <col min="4" max="5" width="15.28515625" style="66" customWidth="1"/>
    <col min="6" max="6" width="7.85546875" style="66" customWidth="1"/>
    <col min="7" max="7" width="8.85546875" style="66" customWidth="1"/>
    <col min="8" max="8" width="13.7109375" style="66" customWidth="1"/>
    <col min="9" max="9" width="15.28515625" style="66" customWidth="1"/>
    <col min="10" max="16384" width="9.140625" style="66"/>
  </cols>
  <sheetData>
    <row r="1" spans="1:9" s="1" customFormat="1" ht="14.25">
      <c r="A1" s="3"/>
      <c r="B1" s="75"/>
      <c r="D1" s="321"/>
      <c r="E1" s="322" t="s">
        <v>240</v>
      </c>
      <c r="G1" s="311"/>
    </row>
    <row r="2" spans="1:9" s="1" customFormat="1" ht="14.45" customHeight="1">
      <c r="A2" s="3"/>
      <c r="B2" s="75"/>
      <c r="C2" s="585" t="s">
        <v>402</v>
      </c>
      <c r="D2" s="585"/>
      <c r="E2" s="585"/>
    </row>
    <row r="3" spans="1:9" s="1" customFormat="1" ht="14.45" customHeight="1">
      <c r="A3" s="3"/>
      <c r="B3" s="75"/>
      <c r="D3" s="585" t="s">
        <v>403</v>
      </c>
      <c r="E3" s="585"/>
      <c r="G3" s="312"/>
    </row>
    <row r="4" spans="1:9">
      <c r="A4" s="67"/>
    </row>
    <row r="5" spans="1:9">
      <c r="A5" s="67"/>
    </row>
    <row r="6" spans="1:9" s="153" customFormat="1" ht="15.75">
      <c r="B6" s="586" t="s">
        <v>137</v>
      </c>
      <c r="C6" s="586"/>
      <c r="D6" s="586"/>
      <c r="E6" s="154"/>
      <c r="F6" s="154"/>
      <c r="G6" s="154"/>
      <c r="H6" s="155"/>
      <c r="I6" s="155"/>
    </row>
    <row r="7" spans="1:9" s="153" customFormat="1" ht="15.75">
      <c r="B7" s="586" t="s">
        <v>136</v>
      </c>
      <c r="C7" s="586"/>
      <c r="D7" s="586"/>
      <c r="E7" s="154"/>
      <c r="F7" s="154"/>
    </row>
    <row r="8" spans="1:9" s="153" customFormat="1" ht="15.75">
      <c r="A8" s="154"/>
      <c r="B8" s="586" t="s">
        <v>247</v>
      </c>
      <c r="C8" s="586"/>
      <c r="D8" s="586"/>
      <c r="E8" s="154"/>
      <c r="F8" s="154"/>
    </row>
    <row r="9" spans="1:9" s="153" customFormat="1" ht="15.75">
      <c r="A9" s="154"/>
      <c r="B9" s="324"/>
      <c r="C9" s="324" t="s">
        <v>304</v>
      </c>
      <c r="D9" s="324"/>
      <c r="E9" s="154"/>
      <c r="F9" s="154"/>
    </row>
    <row r="10" spans="1:9" s="153" customFormat="1" ht="15.75">
      <c r="A10" s="154"/>
      <c r="B10" s="156"/>
      <c r="C10" s="156"/>
      <c r="D10" s="156"/>
      <c r="E10" s="156"/>
      <c r="F10" s="156"/>
    </row>
    <row r="11" spans="1:9" s="157" customFormat="1" ht="12.75" customHeight="1">
      <c r="A11" s="285"/>
      <c r="B11" s="285"/>
      <c r="C11" s="286"/>
      <c r="D11" s="579" t="s">
        <v>135</v>
      </c>
      <c r="E11" s="580"/>
    </row>
    <row r="12" spans="1:9" s="158" customFormat="1" ht="34.5" customHeight="1">
      <c r="A12" s="287" t="s">
        <v>85</v>
      </c>
      <c r="B12" s="287" t="s">
        <v>84</v>
      </c>
      <c r="C12" s="288" t="s">
        <v>134</v>
      </c>
      <c r="D12" s="284" t="s">
        <v>133</v>
      </c>
      <c r="E12" s="284" t="s">
        <v>132</v>
      </c>
    </row>
    <row r="13" spans="1:9" s="158" customFormat="1" ht="12">
      <c r="A13" s="159">
        <v>1</v>
      </c>
      <c r="B13" s="159">
        <v>2</v>
      </c>
      <c r="C13" s="159">
        <v>3</v>
      </c>
      <c r="D13" s="160">
        <v>4</v>
      </c>
      <c r="E13" s="161">
        <v>5</v>
      </c>
    </row>
    <row r="14" spans="1:9" s="153" customFormat="1" ht="20.25" customHeight="1">
      <c r="A14" s="162">
        <v>900</v>
      </c>
      <c r="B14" s="162"/>
      <c r="C14" s="173" t="s">
        <v>5</v>
      </c>
      <c r="D14" s="163">
        <f>+D15+D17</f>
        <v>10000</v>
      </c>
      <c r="E14" s="163">
        <f>+E15+E17</f>
        <v>10000</v>
      </c>
    </row>
    <row r="15" spans="1:9" s="153" customFormat="1" ht="25.15" customHeight="1">
      <c r="A15" s="164"/>
      <c r="B15" s="164">
        <v>90019</v>
      </c>
      <c r="C15" s="172" t="s">
        <v>182</v>
      </c>
      <c r="D15" s="165">
        <f>+D16</f>
        <v>10000</v>
      </c>
      <c r="E15" s="165"/>
    </row>
    <row r="16" spans="1:9" s="153" customFormat="1" ht="16.5" customHeight="1">
      <c r="A16" s="166"/>
      <c r="B16" s="166"/>
      <c r="C16" s="172" t="s">
        <v>183</v>
      </c>
      <c r="D16" s="165">
        <v>10000</v>
      </c>
      <c r="E16" s="165"/>
    </row>
    <row r="17" spans="1:10" s="153" customFormat="1" ht="16.5" customHeight="1">
      <c r="A17" s="166"/>
      <c r="B17" s="164">
        <v>90095</v>
      </c>
      <c r="C17" s="172" t="s">
        <v>2</v>
      </c>
      <c r="D17" s="165"/>
      <c r="E17" s="165">
        <f>+E18</f>
        <v>10000</v>
      </c>
    </row>
    <row r="18" spans="1:10" s="153" customFormat="1" ht="25.15" customHeight="1">
      <c r="A18" s="166"/>
      <c r="B18" s="166"/>
      <c r="C18" s="167" t="s">
        <v>131</v>
      </c>
      <c r="D18" s="165"/>
      <c r="E18" s="168">
        <v>10000</v>
      </c>
    </row>
    <row r="19" spans="1:10" s="153" customFormat="1" ht="22.15" customHeight="1">
      <c r="A19" s="576" t="s">
        <v>156</v>
      </c>
      <c r="B19" s="577"/>
      <c r="C19" s="578"/>
      <c r="D19" s="283">
        <f>+D14</f>
        <v>10000</v>
      </c>
      <c r="E19" s="283">
        <f>+E14</f>
        <v>10000</v>
      </c>
    </row>
    <row r="23" spans="1:10">
      <c r="G23" s="129"/>
      <c r="H23" s="129"/>
      <c r="I23" s="129"/>
      <c r="J23" s="129"/>
    </row>
    <row r="24" spans="1:10">
      <c r="G24" s="129"/>
      <c r="H24" s="129"/>
      <c r="I24" s="129"/>
      <c r="J24" s="129"/>
    </row>
    <row r="25" spans="1:10">
      <c r="G25" s="129"/>
      <c r="H25" s="129"/>
      <c r="I25" s="129"/>
      <c r="J25" s="129"/>
    </row>
    <row r="26" spans="1:10">
      <c r="G26" s="129"/>
      <c r="H26" s="129"/>
      <c r="I26" s="129"/>
      <c r="J26" s="129"/>
    </row>
    <row r="27" spans="1:10">
      <c r="G27" s="130"/>
      <c r="H27" s="130"/>
      <c r="I27" s="130"/>
      <c r="J27" s="130"/>
    </row>
  </sheetData>
  <mergeCells count="7">
    <mergeCell ref="C2:E2"/>
    <mergeCell ref="D3:E3"/>
    <mergeCell ref="A19:C19"/>
    <mergeCell ref="B6:D6"/>
    <mergeCell ref="B7:D7"/>
    <mergeCell ref="B8:D8"/>
    <mergeCell ref="D11:E11"/>
  </mergeCells>
  <pageMargins left="0.98425196850393704" right="0.51181102362204722" top="1.0236220472440944" bottom="0.98425196850393704" header="0" footer="0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zoomScale="107" zoomScaleNormal="107" workbookViewId="0">
      <selection activeCell="A5" sqref="A5:E55"/>
    </sheetView>
  </sheetViews>
  <sheetFormatPr defaultColWidth="9.140625" defaultRowHeight="12.75"/>
  <cols>
    <col min="1" max="1" width="4.7109375" style="64" customWidth="1"/>
    <col min="2" max="2" width="8.140625" style="64" customWidth="1"/>
    <col min="3" max="3" width="57.140625" style="64" customWidth="1"/>
    <col min="4" max="4" width="12.5703125" style="64" customWidth="1"/>
    <col min="5" max="5" width="12.28515625" style="64" customWidth="1"/>
    <col min="6" max="16384" width="9.140625" style="64"/>
  </cols>
  <sheetData>
    <row r="1" spans="1:7" s="1" customFormat="1" ht="14.25">
      <c r="A1" s="3"/>
      <c r="B1" s="75"/>
      <c r="C1" s="12"/>
      <c r="D1" s="486"/>
      <c r="E1" s="487" t="s">
        <v>241</v>
      </c>
      <c r="G1" s="311"/>
    </row>
    <row r="2" spans="1:7" s="1" customFormat="1" ht="14.45" customHeight="1">
      <c r="A2" s="3"/>
      <c r="B2" s="75"/>
      <c r="C2" s="596" t="s">
        <v>402</v>
      </c>
      <c r="D2" s="596"/>
      <c r="E2" s="596"/>
    </row>
    <row r="3" spans="1:7" s="1" customFormat="1" ht="14.45" customHeight="1">
      <c r="A3" s="3"/>
      <c r="B3" s="116"/>
      <c r="C3" s="12"/>
      <c r="D3" s="596" t="s">
        <v>403</v>
      </c>
      <c r="E3" s="596"/>
      <c r="G3" s="312"/>
    </row>
    <row r="4" spans="1:7">
      <c r="A4" s="116"/>
      <c r="B4" s="116"/>
    </row>
    <row r="5" spans="1:7" s="157" customFormat="1" ht="34.9" customHeight="1">
      <c r="A5" s="599" t="s">
        <v>302</v>
      </c>
      <c r="B5" s="599"/>
      <c r="C5" s="599"/>
      <c r="D5" s="599"/>
      <c r="E5" s="599"/>
    </row>
    <row r="6" spans="1:7" s="157" customFormat="1" ht="15.6" customHeight="1">
      <c r="A6" s="268"/>
      <c r="B6" s="268"/>
      <c r="C6" s="268"/>
      <c r="D6" s="268"/>
      <c r="E6" s="268"/>
    </row>
    <row r="7" spans="1:7" s="157" customFormat="1" ht="12.75" customHeight="1">
      <c r="A7" s="583" t="s">
        <v>85</v>
      </c>
      <c r="B7" s="583" t="s">
        <v>84</v>
      </c>
      <c r="C7" s="581" t="s">
        <v>134</v>
      </c>
      <c r="D7" s="579" t="s">
        <v>135</v>
      </c>
      <c r="E7" s="580"/>
    </row>
    <row r="8" spans="1:7" s="158" customFormat="1" ht="22.9" customHeight="1">
      <c r="A8" s="584"/>
      <c r="B8" s="584"/>
      <c r="C8" s="582"/>
      <c r="D8" s="284" t="s">
        <v>146</v>
      </c>
      <c r="E8" s="284" t="s">
        <v>132</v>
      </c>
    </row>
    <row r="9" spans="1:7" s="158" customFormat="1" ht="12">
      <c r="A9" s="159">
        <v>1</v>
      </c>
      <c r="B9" s="159">
        <v>2</v>
      </c>
      <c r="C9" s="159">
        <v>3</v>
      </c>
      <c r="D9" s="160">
        <v>4</v>
      </c>
      <c r="E9" s="161">
        <v>5</v>
      </c>
    </row>
    <row r="10" spans="1:7" s="187" customFormat="1" ht="15" customHeight="1">
      <c r="A10" s="183">
        <v>750</v>
      </c>
      <c r="B10" s="184"/>
      <c r="C10" s="185" t="s">
        <v>46</v>
      </c>
      <c r="D10" s="186">
        <f xml:space="preserve"> D11</f>
        <v>61473</v>
      </c>
      <c r="E10" s="186">
        <f xml:space="preserve"> E11</f>
        <v>61473</v>
      </c>
    </row>
    <row r="11" spans="1:7" s="191" customFormat="1" ht="15" customHeight="1">
      <c r="A11" s="160"/>
      <c r="B11" s="188">
        <v>75011</v>
      </c>
      <c r="C11" s="189" t="s">
        <v>45</v>
      </c>
      <c r="D11" s="190">
        <f>D12</f>
        <v>61473</v>
      </c>
      <c r="E11" s="190">
        <f>SUM(E13)</f>
        <v>61473</v>
      </c>
    </row>
    <row r="12" spans="1:7" s="157" customFormat="1" ht="33" customHeight="1">
      <c r="A12" s="160" t="s">
        <v>141</v>
      </c>
      <c r="B12" s="160"/>
      <c r="C12" s="192" t="s">
        <v>307</v>
      </c>
      <c r="D12" s="190">
        <v>61473</v>
      </c>
      <c r="E12" s="193"/>
    </row>
    <row r="13" spans="1:7" s="157" customFormat="1" ht="15" customHeight="1">
      <c r="A13" s="160"/>
      <c r="B13" s="160"/>
      <c r="C13" s="194" t="s">
        <v>140</v>
      </c>
      <c r="D13" s="195"/>
      <c r="E13" s="195">
        <f>E14+E15</f>
        <v>61473</v>
      </c>
    </row>
    <row r="14" spans="1:7" s="157" customFormat="1" ht="15" customHeight="1">
      <c r="A14" s="160"/>
      <c r="B14" s="160"/>
      <c r="C14" s="194" t="s">
        <v>144</v>
      </c>
      <c r="D14" s="195"/>
      <c r="E14" s="195">
        <v>51820</v>
      </c>
    </row>
    <row r="15" spans="1:7" s="157" customFormat="1" ht="15" customHeight="1">
      <c r="A15" s="160"/>
      <c r="B15" s="160"/>
      <c r="C15" s="194" t="s">
        <v>143</v>
      </c>
      <c r="D15" s="195"/>
      <c r="E15" s="195">
        <v>9653</v>
      </c>
    </row>
    <row r="16" spans="1:7" s="187" customFormat="1" ht="24" customHeight="1">
      <c r="A16" s="196">
        <v>751</v>
      </c>
      <c r="B16" s="196"/>
      <c r="C16" s="197" t="s">
        <v>42</v>
      </c>
      <c r="D16" s="186">
        <f xml:space="preserve"> D17</f>
        <v>1294</v>
      </c>
      <c r="E16" s="186">
        <f xml:space="preserve"> E17</f>
        <v>1294</v>
      </c>
    </row>
    <row r="17" spans="1:5" s="191" customFormat="1" ht="15" customHeight="1">
      <c r="A17" s="198"/>
      <c r="B17" s="160">
        <v>75101</v>
      </c>
      <c r="C17" s="189" t="s">
        <v>41</v>
      </c>
      <c r="D17" s="190">
        <f>D18</f>
        <v>1294</v>
      </c>
      <c r="E17" s="190">
        <f>E19</f>
        <v>1294</v>
      </c>
    </row>
    <row r="18" spans="1:5" s="157" customFormat="1" ht="33" customHeight="1">
      <c r="A18" s="160" t="s">
        <v>141</v>
      </c>
      <c r="B18" s="160"/>
      <c r="C18" s="192" t="s">
        <v>307</v>
      </c>
      <c r="D18" s="190">
        <v>1294</v>
      </c>
      <c r="E18" s="193"/>
    </row>
    <row r="19" spans="1:5" s="157" customFormat="1" ht="15" customHeight="1">
      <c r="A19" s="160"/>
      <c r="B19" s="160"/>
      <c r="C19" s="194" t="s">
        <v>140</v>
      </c>
      <c r="D19" s="195"/>
      <c r="E19" s="195">
        <f>E20</f>
        <v>1294</v>
      </c>
    </row>
    <row r="20" spans="1:5" s="157" customFormat="1" ht="15" customHeight="1">
      <c r="A20" s="160"/>
      <c r="B20" s="160"/>
      <c r="C20" s="194" t="s">
        <v>139</v>
      </c>
      <c r="D20" s="195"/>
      <c r="E20" s="195">
        <v>1294</v>
      </c>
    </row>
    <row r="21" spans="1:5" s="187" customFormat="1" ht="15" customHeight="1">
      <c r="A21" s="196">
        <v>855</v>
      </c>
      <c r="B21" s="196"/>
      <c r="C21" s="197" t="s">
        <v>187</v>
      </c>
      <c r="D21" s="186">
        <f>D22+D28+D34</f>
        <v>5140000</v>
      </c>
      <c r="E21" s="186">
        <f>E22+E28+E34</f>
        <v>5140000</v>
      </c>
    </row>
    <row r="22" spans="1:5" s="187" customFormat="1" ht="15" customHeight="1">
      <c r="A22" s="184"/>
      <c r="B22" s="160">
        <v>85501</v>
      </c>
      <c r="C22" s="205" t="s">
        <v>189</v>
      </c>
      <c r="D22" s="190">
        <f>SUM(D23)</f>
        <v>3120000</v>
      </c>
      <c r="E22" s="190">
        <f>E24+E27</f>
        <v>3120000</v>
      </c>
    </row>
    <row r="23" spans="1:5" s="157" customFormat="1" ht="48">
      <c r="A23" s="160" t="s">
        <v>141</v>
      </c>
      <c r="B23" s="160"/>
      <c r="C23" s="206" t="s">
        <v>308</v>
      </c>
      <c r="D23" s="190">
        <v>3120000</v>
      </c>
      <c r="E23" s="193"/>
    </row>
    <row r="24" spans="1:5" s="187" customFormat="1" ht="15" customHeight="1">
      <c r="A24" s="200"/>
      <c r="B24" s="200"/>
      <c r="C24" s="194" t="s">
        <v>140</v>
      </c>
      <c r="D24" s="201"/>
      <c r="E24" s="190">
        <f>E25+E26</f>
        <v>30460</v>
      </c>
    </row>
    <row r="25" spans="1:5" s="187" customFormat="1" ht="15" customHeight="1">
      <c r="A25" s="184"/>
      <c r="B25" s="160"/>
      <c r="C25" s="194" t="s">
        <v>144</v>
      </c>
      <c r="D25" s="199"/>
      <c r="E25" s="190">
        <v>28910</v>
      </c>
    </row>
    <row r="26" spans="1:5" s="187" customFormat="1" ht="15" customHeight="1">
      <c r="A26" s="184"/>
      <c r="B26" s="160"/>
      <c r="C26" s="194" t="s">
        <v>143</v>
      </c>
      <c r="D26" s="199"/>
      <c r="E26" s="190">
        <v>1550</v>
      </c>
    </row>
    <row r="27" spans="1:5" s="187" customFormat="1" ht="15" customHeight="1">
      <c r="A27" s="184"/>
      <c r="B27" s="160"/>
      <c r="C27" s="194" t="s">
        <v>142</v>
      </c>
      <c r="D27" s="199"/>
      <c r="E27" s="190">
        <v>3089540</v>
      </c>
    </row>
    <row r="28" spans="1:5" s="187" customFormat="1" ht="24" customHeight="1">
      <c r="A28" s="184"/>
      <c r="B28" s="160">
        <v>85502</v>
      </c>
      <c r="C28" s="198" t="s">
        <v>145</v>
      </c>
      <c r="D28" s="190">
        <f>SUM(D29)</f>
        <v>1995000</v>
      </c>
      <c r="E28" s="190">
        <f>E30+E33</f>
        <v>1995000</v>
      </c>
    </row>
    <row r="29" spans="1:5" s="157" customFormat="1" ht="33" customHeight="1">
      <c r="A29" s="160" t="s">
        <v>141</v>
      </c>
      <c r="B29" s="160"/>
      <c r="C29" s="192" t="s">
        <v>307</v>
      </c>
      <c r="D29" s="190">
        <v>1995000</v>
      </c>
      <c r="E29" s="193"/>
    </row>
    <row r="30" spans="1:5" s="187" customFormat="1" ht="15" customHeight="1">
      <c r="A30" s="200"/>
      <c r="B30" s="200"/>
      <c r="C30" s="194" t="s">
        <v>140</v>
      </c>
      <c r="D30" s="201"/>
      <c r="E30" s="190">
        <f>E31+E32</f>
        <v>168750</v>
      </c>
    </row>
    <row r="31" spans="1:5" s="187" customFormat="1" ht="15" customHeight="1">
      <c r="A31" s="184"/>
      <c r="B31" s="160"/>
      <c r="C31" s="194" t="s">
        <v>144</v>
      </c>
      <c r="D31" s="199"/>
      <c r="E31" s="190">
        <v>167200</v>
      </c>
    </row>
    <row r="32" spans="1:5" s="187" customFormat="1" ht="15" customHeight="1">
      <c r="A32" s="184"/>
      <c r="B32" s="160"/>
      <c r="C32" s="194" t="s">
        <v>143</v>
      </c>
      <c r="D32" s="199"/>
      <c r="E32" s="190">
        <v>1550</v>
      </c>
    </row>
    <row r="33" spans="1:12" s="187" customFormat="1" ht="15" customHeight="1">
      <c r="A33" s="184"/>
      <c r="B33" s="160"/>
      <c r="C33" s="194" t="s">
        <v>142</v>
      </c>
      <c r="D33" s="199"/>
      <c r="E33" s="190">
        <v>1826250</v>
      </c>
    </row>
    <row r="34" spans="1:12" s="157" customFormat="1" ht="22.9" customHeight="1">
      <c r="A34" s="160" t="s">
        <v>141</v>
      </c>
      <c r="B34" s="160">
        <v>85513</v>
      </c>
      <c r="C34" s="323" t="s">
        <v>246</v>
      </c>
      <c r="D34" s="190">
        <f>D35</f>
        <v>25000</v>
      </c>
      <c r="E34" s="193">
        <f>E36</f>
        <v>25000</v>
      </c>
    </row>
    <row r="35" spans="1:12" s="157" customFormat="1" ht="33" customHeight="1">
      <c r="A35" s="160" t="s">
        <v>141</v>
      </c>
      <c r="B35" s="160"/>
      <c r="C35" s="192" t="s">
        <v>307</v>
      </c>
      <c r="D35" s="190">
        <v>25000</v>
      </c>
      <c r="E35" s="193"/>
    </row>
    <row r="36" spans="1:12" s="187" customFormat="1" ht="15" customHeight="1">
      <c r="A36" s="200"/>
      <c r="B36" s="200"/>
      <c r="C36" s="194" t="s">
        <v>140</v>
      </c>
      <c r="D36" s="201"/>
      <c r="E36" s="190">
        <f>E37</f>
        <v>25000</v>
      </c>
    </row>
    <row r="37" spans="1:12" s="187" customFormat="1" ht="15" customHeight="1">
      <c r="A37" s="184"/>
      <c r="B37" s="160"/>
      <c r="C37" s="194" t="s">
        <v>143</v>
      </c>
      <c r="D37" s="199"/>
      <c r="E37" s="190">
        <v>25000</v>
      </c>
    </row>
    <row r="38" spans="1:12" s="202" customFormat="1" ht="16.149999999999999" customHeight="1">
      <c r="A38" s="593" t="s">
        <v>138</v>
      </c>
      <c r="B38" s="594"/>
      <c r="C38" s="595"/>
      <c r="D38" s="289">
        <f>D10+D16+D21</f>
        <v>5202767</v>
      </c>
      <c r="E38" s="289">
        <f>E10+E16+E21</f>
        <v>5202767</v>
      </c>
    </row>
    <row r="39" spans="1:12" s="157" customFormat="1" ht="15" customHeight="1">
      <c r="A39" s="203"/>
      <c r="B39" s="203"/>
      <c r="C39" s="204"/>
      <c r="D39" s="204"/>
    </row>
    <row r="40" spans="1:12" s="157" customFormat="1" ht="15" customHeight="1">
      <c r="A40" s="203"/>
      <c r="B40" s="203"/>
      <c r="C40" s="204"/>
      <c r="D40" s="204"/>
    </row>
    <row r="41" spans="1:12" s="157" customFormat="1" ht="15" customHeight="1">
      <c r="A41" s="203"/>
      <c r="B41" s="203"/>
      <c r="C41" s="204"/>
      <c r="D41" s="204"/>
    </row>
    <row r="42" spans="1:12" s="157" customFormat="1" ht="15" customHeight="1">
      <c r="A42" s="203"/>
      <c r="B42" s="203"/>
      <c r="C42" s="204"/>
      <c r="D42" s="204"/>
    </row>
    <row r="43" spans="1:12" s="157" customFormat="1" ht="15" customHeight="1">
      <c r="A43" s="203"/>
      <c r="B43" s="203"/>
      <c r="C43" s="204"/>
      <c r="D43" s="204"/>
    </row>
    <row r="44" spans="1:12" s="157" customFormat="1" ht="15" customHeight="1">
      <c r="A44" s="203"/>
      <c r="B44" s="203"/>
      <c r="C44" s="204"/>
      <c r="D44" s="204"/>
    </row>
    <row r="45" spans="1:12" s="157" customFormat="1" ht="15" customHeight="1">
      <c r="A45" s="203"/>
      <c r="B45" s="203"/>
      <c r="C45" s="204"/>
      <c r="D45" s="204"/>
    </row>
    <row r="46" spans="1:12" s="157" customFormat="1" ht="15" customHeight="1">
      <c r="A46" s="203"/>
      <c r="B46" s="203"/>
      <c r="C46" s="204"/>
      <c r="D46" s="204"/>
    </row>
    <row r="47" spans="1:12" s="208" customFormat="1" ht="24" customHeight="1">
      <c r="A47" s="597" t="s">
        <v>306</v>
      </c>
      <c r="B47" s="597"/>
      <c r="C47" s="597"/>
      <c r="D47" s="597"/>
      <c r="E47" s="597"/>
      <c r="F47" s="207"/>
      <c r="G47" s="207"/>
      <c r="H47" s="207"/>
      <c r="I47" s="207"/>
      <c r="J47" s="207"/>
      <c r="K47" s="207"/>
      <c r="L47" s="207"/>
    </row>
    <row r="48" spans="1:12" s="208" customFormat="1" ht="15" customHeight="1">
      <c r="A48" s="269"/>
      <c r="B48" s="269"/>
      <c r="C48" s="269"/>
      <c r="D48" s="269"/>
      <c r="E48" s="269"/>
      <c r="F48" s="207"/>
      <c r="G48" s="207"/>
      <c r="H48" s="207"/>
      <c r="I48" s="207"/>
      <c r="J48" s="207"/>
      <c r="K48" s="207"/>
      <c r="L48" s="207"/>
    </row>
    <row r="49" spans="1:9" ht="14.45" customHeight="1">
      <c r="A49" s="290" t="s">
        <v>85</v>
      </c>
      <c r="B49" s="290" t="s">
        <v>84</v>
      </c>
      <c r="C49" s="291" t="s">
        <v>134</v>
      </c>
      <c r="D49" s="598" t="s">
        <v>135</v>
      </c>
      <c r="E49" s="598"/>
      <c r="F49" s="209"/>
      <c r="G49" s="210"/>
      <c r="H49" s="209"/>
      <c r="I49" s="209"/>
    </row>
    <row r="50" spans="1:9" ht="14.25" customHeight="1">
      <c r="A50" s="211">
        <v>750</v>
      </c>
      <c r="B50" s="211"/>
      <c r="C50" s="185" t="s">
        <v>46</v>
      </c>
      <c r="D50" s="589">
        <f xml:space="preserve"> D51</f>
        <v>118</v>
      </c>
      <c r="E50" s="590"/>
      <c r="F50" s="209"/>
      <c r="G50" s="212"/>
      <c r="H50" s="213"/>
      <c r="I50" s="213"/>
    </row>
    <row r="51" spans="1:9" ht="13.9" customHeight="1">
      <c r="A51" s="214"/>
      <c r="B51" s="215">
        <v>75011</v>
      </c>
      <c r="C51" s="189" t="s">
        <v>45</v>
      </c>
      <c r="D51" s="591">
        <f>D52</f>
        <v>118</v>
      </c>
      <c r="E51" s="592"/>
      <c r="F51" s="209"/>
      <c r="G51" s="212"/>
      <c r="H51" s="213"/>
      <c r="I51" s="213"/>
    </row>
    <row r="52" spans="1:9" ht="23.25" customHeight="1">
      <c r="A52" s="217"/>
      <c r="B52" s="217"/>
      <c r="C52" s="218" t="s">
        <v>190</v>
      </c>
      <c r="D52" s="587">
        <v>118</v>
      </c>
      <c r="E52" s="588"/>
      <c r="F52" s="209"/>
      <c r="G52" s="212"/>
      <c r="H52" s="213"/>
      <c r="I52" s="213"/>
    </row>
    <row r="53" spans="1:9" ht="14.25" customHeight="1">
      <c r="A53" s="211">
        <v>855</v>
      </c>
      <c r="B53" s="211"/>
      <c r="C53" s="197" t="s">
        <v>187</v>
      </c>
      <c r="D53" s="589">
        <f xml:space="preserve"> D54</f>
        <v>26200</v>
      </c>
      <c r="E53" s="590"/>
      <c r="F53" s="209"/>
      <c r="G53" s="212"/>
      <c r="H53" s="213"/>
      <c r="I53" s="213"/>
    </row>
    <row r="54" spans="1:9" ht="23.25" customHeight="1">
      <c r="A54" s="214"/>
      <c r="B54" s="215">
        <v>85502</v>
      </c>
      <c r="C54" s="216" t="s">
        <v>145</v>
      </c>
      <c r="D54" s="591">
        <f>D55</f>
        <v>26200</v>
      </c>
      <c r="E54" s="592"/>
      <c r="F54" s="209"/>
      <c r="G54" s="212"/>
      <c r="H54" s="213"/>
      <c r="I54" s="213"/>
    </row>
    <row r="55" spans="1:9" ht="23.25" customHeight="1">
      <c r="A55" s="217"/>
      <c r="B55" s="217"/>
      <c r="C55" s="218" t="s">
        <v>190</v>
      </c>
      <c r="D55" s="587">
        <v>26200</v>
      </c>
      <c r="E55" s="588"/>
      <c r="F55" s="209"/>
      <c r="G55" s="212"/>
      <c r="H55" s="213"/>
      <c r="I55" s="213"/>
    </row>
    <row r="56" spans="1:9" s="157" customFormat="1">
      <c r="A56" s="203"/>
    </row>
    <row r="57" spans="1:9" s="157" customFormat="1"/>
    <row r="58" spans="1:9">
      <c r="A58" s="157"/>
    </row>
  </sheetData>
  <mergeCells count="16">
    <mergeCell ref="C2:E2"/>
    <mergeCell ref="A47:E47"/>
    <mergeCell ref="D49:E49"/>
    <mergeCell ref="D53:E53"/>
    <mergeCell ref="D54:E54"/>
    <mergeCell ref="A5:E5"/>
    <mergeCell ref="A7:A8"/>
    <mergeCell ref="B7:B8"/>
    <mergeCell ref="C7:C8"/>
    <mergeCell ref="D7:E7"/>
    <mergeCell ref="D3:E3"/>
    <mergeCell ref="D55:E55"/>
    <mergeCell ref="D50:E50"/>
    <mergeCell ref="D51:E51"/>
    <mergeCell ref="D52:E52"/>
    <mergeCell ref="A38:C38"/>
  </mergeCells>
  <pageMargins left="0.78740157480314965" right="0.78740157480314965" top="0.78740157480314965" bottom="0.78740157480314965" header="0" footer="0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view="pageBreakPreview" zoomScaleNormal="100" zoomScaleSheetLayoutView="100" workbookViewId="0">
      <selection activeCell="A7" sqref="A7:D30"/>
    </sheetView>
  </sheetViews>
  <sheetFormatPr defaultRowHeight="15"/>
  <cols>
    <col min="1" max="1" width="6.85546875" style="399" customWidth="1"/>
    <col min="2" max="2" width="8.28515625" style="399" customWidth="1"/>
    <col min="3" max="3" width="46" style="399" customWidth="1"/>
    <col min="4" max="4" width="26" style="397" customWidth="1"/>
    <col min="5" max="249" width="8.85546875" style="397"/>
    <col min="250" max="250" width="4.42578125" style="397" customWidth="1"/>
    <col min="251" max="252" width="6.7109375" style="397" customWidth="1"/>
    <col min="253" max="253" width="33.5703125" style="397" customWidth="1"/>
    <col min="254" max="255" width="10.7109375" style="397" customWidth="1"/>
    <col min="256" max="256" width="10.5703125" style="397" customWidth="1"/>
    <col min="257" max="257" width="11" style="397" customWidth="1"/>
    <col min="258" max="258" width="6.28515625" style="397" customWidth="1"/>
    <col min="259" max="505" width="8.85546875" style="397"/>
    <col min="506" max="506" width="4.42578125" style="397" customWidth="1"/>
    <col min="507" max="508" width="6.7109375" style="397" customWidth="1"/>
    <col min="509" max="509" width="33.5703125" style="397" customWidth="1"/>
    <col min="510" max="511" width="10.7109375" style="397" customWidth="1"/>
    <col min="512" max="512" width="10.5703125" style="397" customWidth="1"/>
    <col min="513" max="513" width="11" style="397" customWidth="1"/>
    <col min="514" max="514" width="6.28515625" style="397" customWidth="1"/>
    <col min="515" max="761" width="8.85546875" style="397"/>
    <col min="762" max="762" width="4.42578125" style="397" customWidth="1"/>
    <col min="763" max="764" width="6.7109375" style="397" customWidth="1"/>
    <col min="765" max="765" width="33.5703125" style="397" customWidth="1"/>
    <col min="766" max="767" width="10.7109375" style="397" customWidth="1"/>
    <col min="768" max="768" width="10.5703125" style="397" customWidth="1"/>
    <col min="769" max="769" width="11" style="397" customWidth="1"/>
    <col min="770" max="770" width="6.28515625" style="397" customWidth="1"/>
    <col min="771" max="1017" width="8.85546875" style="397"/>
    <col min="1018" max="1018" width="4.42578125" style="397" customWidth="1"/>
    <col min="1019" max="1020" width="6.7109375" style="397" customWidth="1"/>
    <col min="1021" max="1021" width="33.5703125" style="397" customWidth="1"/>
    <col min="1022" max="1023" width="10.7109375" style="397" customWidth="1"/>
    <col min="1024" max="1024" width="10.5703125" style="397" customWidth="1"/>
    <col min="1025" max="1025" width="11" style="397" customWidth="1"/>
    <col min="1026" max="1026" width="6.28515625" style="397" customWidth="1"/>
    <col min="1027" max="1273" width="8.85546875" style="397"/>
    <col min="1274" max="1274" width="4.42578125" style="397" customWidth="1"/>
    <col min="1275" max="1276" width="6.7109375" style="397" customWidth="1"/>
    <col min="1277" max="1277" width="33.5703125" style="397" customWidth="1"/>
    <col min="1278" max="1279" width="10.7109375" style="397" customWidth="1"/>
    <col min="1280" max="1280" width="10.5703125" style="397" customWidth="1"/>
    <col min="1281" max="1281" width="11" style="397" customWidth="1"/>
    <col min="1282" max="1282" width="6.28515625" style="397" customWidth="1"/>
    <col min="1283" max="1529" width="8.85546875" style="397"/>
    <col min="1530" max="1530" width="4.42578125" style="397" customWidth="1"/>
    <col min="1531" max="1532" width="6.7109375" style="397" customWidth="1"/>
    <col min="1533" max="1533" width="33.5703125" style="397" customWidth="1"/>
    <col min="1534" max="1535" width="10.7109375" style="397" customWidth="1"/>
    <col min="1536" max="1536" width="10.5703125" style="397" customWidth="1"/>
    <col min="1537" max="1537" width="11" style="397" customWidth="1"/>
    <col min="1538" max="1538" width="6.28515625" style="397" customWidth="1"/>
    <col min="1539" max="1785" width="8.85546875" style="397"/>
    <col min="1786" max="1786" width="4.42578125" style="397" customWidth="1"/>
    <col min="1787" max="1788" width="6.7109375" style="397" customWidth="1"/>
    <col min="1789" max="1789" width="33.5703125" style="397" customWidth="1"/>
    <col min="1790" max="1791" width="10.7109375" style="397" customWidth="1"/>
    <col min="1792" max="1792" width="10.5703125" style="397" customWidth="1"/>
    <col min="1793" max="1793" width="11" style="397" customWidth="1"/>
    <col min="1794" max="1794" width="6.28515625" style="397" customWidth="1"/>
    <col min="1795" max="2041" width="8.85546875" style="397"/>
    <col min="2042" max="2042" width="4.42578125" style="397" customWidth="1"/>
    <col min="2043" max="2044" width="6.7109375" style="397" customWidth="1"/>
    <col min="2045" max="2045" width="33.5703125" style="397" customWidth="1"/>
    <col min="2046" max="2047" width="10.7109375" style="397" customWidth="1"/>
    <col min="2048" max="2048" width="10.5703125" style="397" customWidth="1"/>
    <col min="2049" max="2049" width="11" style="397" customWidth="1"/>
    <col min="2050" max="2050" width="6.28515625" style="397" customWidth="1"/>
    <col min="2051" max="2297" width="8.85546875" style="397"/>
    <col min="2298" max="2298" width="4.42578125" style="397" customWidth="1"/>
    <col min="2299" max="2300" width="6.7109375" style="397" customWidth="1"/>
    <col min="2301" max="2301" width="33.5703125" style="397" customWidth="1"/>
    <col min="2302" max="2303" width="10.7109375" style="397" customWidth="1"/>
    <col min="2304" max="2304" width="10.5703125" style="397" customWidth="1"/>
    <col min="2305" max="2305" width="11" style="397" customWidth="1"/>
    <col min="2306" max="2306" width="6.28515625" style="397" customWidth="1"/>
    <col min="2307" max="2553" width="8.85546875" style="397"/>
    <col min="2554" max="2554" width="4.42578125" style="397" customWidth="1"/>
    <col min="2555" max="2556" width="6.7109375" style="397" customWidth="1"/>
    <col min="2557" max="2557" width="33.5703125" style="397" customWidth="1"/>
    <col min="2558" max="2559" width="10.7109375" style="397" customWidth="1"/>
    <col min="2560" max="2560" width="10.5703125" style="397" customWidth="1"/>
    <col min="2561" max="2561" width="11" style="397" customWidth="1"/>
    <col min="2562" max="2562" width="6.28515625" style="397" customWidth="1"/>
    <col min="2563" max="2809" width="8.85546875" style="397"/>
    <col min="2810" max="2810" width="4.42578125" style="397" customWidth="1"/>
    <col min="2811" max="2812" width="6.7109375" style="397" customWidth="1"/>
    <col min="2813" max="2813" width="33.5703125" style="397" customWidth="1"/>
    <col min="2814" max="2815" width="10.7109375" style="397" customWidth="1"/>
    <col min="2816" max="2816" width="10.5703125" style="397" customWidth="1"/>
    <col min="2817" max="2817" width="11" style="397" customWidth="1"/>
    <col min="2818" max="2818" width="6.28515625" style="397" customWidth="1"/>
    <col min="2819" max="3065" width="8.85546875" style="397"/>
    <col min="3066" max="3066" width="4.42578125" style="397" customWidth="1"/>
    <col min="3067" max="3068" width="6.7109375" style="397" customWidth="1"/>
    <col min="3069" max="3069" width="33.5703125" style="397" customWidth="1"/>
    <col min="3070" max="3071" width="10.7109375" style="397" customWidth="1"/>
    <col min="3072" max="3072" width="10.5703125" style="397" customWidth="1"/>
    <col min="3073" max="3073" width="11" style="397" customWidth="1"/>
    <col min="3074" max="3074" width="6.28515625" style="397" customWidth="1"/>
    <col min="3075" max="3321" width="8.85546875" style="397"/>
    <col min="3322" max="3322" width="4.42578125" style="397" customWidth="1"/>
    <col min="3323" max="3324" width="6.7109375" style="397" customWidth="1"/>
    <col min="3325" max="3325" width="33.5703125" style="397" customWidth="1"/>
    <col min="3326" max="3327" width="10.7109375" style="397" customWidth="1"/>
    <col min="3328" max="3328" width="10.5703125" style="397" customWidth="1"/>
    <col min="3329" max="3329" width="11" style="397" customWidth="1"/>
    <col min="3330" max="3330" width="6.28515625" style="397" customWidth="1"/>
    <col min="3331" max="3577" width="8.85546875" style="397"/>
    <col min="3578" max="3578" width="4.42578125" style="397" customWidth="1"/>
    <col min="3579" max="3580" width="6.7109375" style="397" customWidth="1"/>
    <col min="3581" max="3581" width="33.5703125" style="397" customWidth="1"/>
    <col min="3582" max="3583" width="10.7109375" style="397" customWidth="1"/>
    <col min="3584" max="3584" width="10.5703125" style="397" customWidth="1"/>
    <col min="3585" max="3585" width="11" style="397" customWidth="1"/>
    <col min="3586" max="3586" width="6.28515625" style="397" customWidth="1"/>
    <col min="3587" max="3833" width="8.85546875" style="397"/>
    <col min="3834" max="3834" width="4.42578125" style="397" customWidth="1"/>
    <col min="3835" max="3836" width="6.7109375" style="397" customWidth="1"/>
    <col min="3837" max="3837" width="33.5703125" style="397" customWidth="1"/>
    <col min="3838" max="3839" width="10.7109375" style="397" customWidth="1"/>
    <col min="3840" max="3840" width="10.5703125" style="397" customWidth="1"/>
    <col min="3841" max="3841" width="11" style="397" customWidth="1"/>
    <col min="3842" max="3842" width="6.28515625" style="397" customWidth="1"/>
    <col min="3843" max="4089" width="8.85546875" style="397"/>
    <col min="4090" max="4090" width="4.42578125" style="397" customWidth="1"/>
    <col min="4091" max="4092" width="6.7109375" style="397" customWidth="1"/>
    <col min="4093" max="4093" width="33.5703125" style="397" customWidth="1"/>
    <col min="4094" max="4095" width="10.7109375" style="397" customWidth="1"/>
    <col min="4096" max="4096" width="10.5703125" style="397" customWidth="1"/>
    <col min="4097" max="4097" width="11" style="397" customWidth="1"/>
    <col min="4098" max="4098" width="6.28515625" style="397" customWidth="1"/>
    <col min="4099" max="4345" width="8.85546875" style="397"/>
    <col min="4346" max="4346" width="4.42578125" style="397" customWidth="1"/>
    <col min="4347" max="4348" width="6.7109375" style="397" customWidth="1"/>
    <col min="4349" max="4349" width="33.5703125" style="397" customWidth="1"/>
    <col min="4350" max="4351" width="10.7109375" style="397" customWidth="1"/>
    <col min="4352" max="4352" width="10.5703125" style="397" customWidth="1"/>
    <col min="4353" max="4353" width="11" style="397" customWidth="1"/>
    <col min="4354" max="4354" width="6.28515625" style="397" customWidth="1"/>
    <col min="4355" max="4601" width="8.85546875" style="397"/>
    <col min="4602" max="4602" width="4.42578125" style="397" customWidth="1"/>
    <col min="4603" max="4604" width="6.7109375" style="397" customWidth="1"/>
    <col min="4605" max="4605" width="33.5703125" style="397" customWidth="1"/>
    <col min="4606" max="4607" width="10.7109375" style="397" customWidth="1"/>
    <col min="4608" max="4608" width="10.5703125" style="397" customWidth="1"/>
    <col min="4609" max="4609" width="11" style="397" customWidth="1"/>
    <col min="4610" max="4610" width="6.28515625" style="397" customWidth="1"/>
    <col min="4611" max="4857" width="8.85546875" style="397"/>
    <col min="4858" max="4858" width="4.42578125" style="397" customWidth="1"/>
    <col min="4859" max="4860" width="6.7109375" style="397" customWidth="1"/>
    <col min="4861" max="4861" width="33.5703125" style="397" customWidth="1"/>
    <col min="4862" max="4863" width="10.7109375" style="397" customWidth="1"/>
    <col min="4864" max="4864" width="10.5703125" style="397" customWidth="1"/>
    <col min="4865" max="4865" width="11" style="397" customWidth="1"/>
    <col min="4866" max="4866" width="6.28515625" style="397" customWidth="1"/>
    <col min="4867" max="5113" width="8.85546875" style="397"/>
    <col min="5114" max="5114" width="4.42578125" style="397" customWidth="1"/>
    <col min="5115" max="5116" width="6.7109375" style="397" customWidth="1"/>
    <col min="5117" max="5117" width="33.5703125" style="397" customWidth="1"/>
    <col min="5118" max="5119" width="10.7109375" style="397" customWidth="1"/>
    <col min="5120" max="5120" width="10.5703125" style="397" customWidth="1"/>
    <col min="5121" max="5121" width="11" style="397" customWidth="1"/>
    <col min="5122" max="5122" width="6.28515625" style="397" customWidth="1"/>
    <col min="5123" max="5369" width="8.85546875" style="397"/>
    <col min="5370" max="5370" width="4.42578125" style="397" customWidth="1"/>
    <col min="5371" max="5372" width="6.7109375" style="397" customWidth="1"/>
    <col min="5373" max="5373" width="33.5703125" style="397" customWidth="1"/>
    <col min="5374" max="5375" width="10.7109375" style="397" customWidth="1"/>
    <col min="5376" max="5376" width="10.5703125" style="397" customWidth="1"/>
    <col min="5377" max="5377" width="11" style="397" customWidth="1"/>
    <col min="5378" max="5378" width="6.28515625" style="397" customWidth="1"/>
    <col min="5379" max="5625" width="8.85546875" style="397"/>
    <col min="5626" max="5626" width="4.42578125" style="397" customWidth="1"/>
    <col min="5627" max="5628" width="6.7109375" style="397" customWidth="1"/>
    <col min="5629" max="5629" width="33.5703125" style="397" customWidth="1"/>
    <col min="5630" max="5631" width="10.7109375" style="397" customWidth="1"/>
    <col min="5632" max="5632" width="10.5703125" style="397" customWidth="1"/>
    <col min="5633" max="5633" width="11" style="397" customWidth="1"/>
    <col min="5634" max="5634" width="6.28515625" style="397" customWidth="1"/>
    <col min="5635" max="5881" width="8.85546875" style="397"/>
    <col min="5882" max="5882" width="4.42578125" style="397" customWidth="1"/>
    <col min="5883" max="5884" width="6.7109375" style="397" customWidth="1"/>
    <col min="5885" max="5885" width="33.5703125" style="397" customWidth="1"/>
    <col min="5886" max="5887" width="10.7109375" style="397" customWidth="1"/>
    <col min="5888" max="5888" width="10.5703125" style="397" customWidth="1"/>
    <col min="5889" max="5889" width="11" style="397" customWidth="1"/>
    <col min="5890" max="5890" width="6.28515625" style="397" customWidth="1"/>
    <col min="5891" max="6137" width="8.85546875" style="397"/>
    <col min="6138" max="6138" width="4.42578125" style="397" customWidth="1"/>
    <col min="6139" max="6140" width="6.7109375" style="397" customWidth="1"/>
    <col min="6141" max="6141" width="33.5703125" style="397" customWidth="1"/>
    <col min="6142" max="6143" width="10.7109375" style="397" customWidth="1"/>
    <col min="6144" max="6144" width="10.5703125" style="397" customWidth="1"/>
    <col min="6145" max="6145" width="11" style="397" customWidth="1"/>
    <col min="6146" max="6146" width="6.28515625" style="397" customWidth="1"/>
    <col min="6147" max="6393" width="8.85546875" style="397"/>
    <col min="6394" max="6394" width="4.42578125" style="397" customWidth="1"/>
    <col min="6395" max="6396" width="6.7109375" style="397" customWidth="1"/>
    <col min="6397" max="6397" width="33.5703125" style="397" customWidth="1"/>
    <col min="6398" max="6399" width="10.7109375" style="397" customWidth="1"/>
    <col min="6400" max="6400" width="10.5703125" style="397" customWidth="1"/>
    <col min="6401" max="6401" width="11" style="397" customWidth="1"/>
    <col min="6402" max="6402" width="6.28515625" style="397" customWidth="1"/>
    <col min="6403" max="6649" width="8.85546875" style="397"/>
    <col min="6650" max="6650" width="4.42578125" style="397" customWidth="1"/>
    <col min="6651" max="6652" width="6.7109375" style="397" customWidth="1"/>
    <col min="6653" max="6653" width="33.5703125" style="397" customWidth="1"/>
    <col min="6654" max="6655" width="10.7109375" style="397" customWidth="1"/>
    <col min="6656" max="6656" width="10.5703125" style="397" customWidth="1"/>
    <col min="6657" max="6657" width="11" style="397" customWidth="1"/>
    <col min="6658" max="6658" width="6.28515625" style="397" customWidth="1"/>
    <col min="6659" max="6905" width="8.85546875" style="397"/>
    <col min="6906" max="6906" width="4.42578125" style="397" customWidth="1"/>
    <col min="6907" max="6908" width="6.7109375" style="397" customWidth="1"/>
    <col min="6909" max="6909" width="33.5703125" style="397" customWidth="1"/>
    <col min="6910" max="6911" width="10.7109375" style="397" customWidth="1"/>
    <col min="6912" max="6912" width="10.5703125" style="397" customWidth="1"/>
    <col min="6913" max="6913" width="11" style="397" customWidth="1"/>
    <col min="6914" max="6914" width="6.28515625" style="397" customWidth="1"/>
    <col min="6915" max="7161" width="8.85546875" style="397"/>
    <col min="7162" max="7162" width="4.42578125" style="397" customWidth="1"/>
    <col min="7163" max="7164" width="6.7109375" style="397" customWidth="1"/>
    <col min="7165" max="7165" width="33.5703125" style="397" customWidth="1"/>
    <col min="7166" max="7167" width="10.7109375" style="397" customWidth="1"/>
    <col min="7168" max="7168" width="10.5703125" style="397" customWidth="1"/>
    <col min="7169" max="7169" width="11" style="397" customWidth="1"/>
    <col min="7170" max="7170" width="6.28515625" style="397" customWidth="1"/>
    <col min="7171" max="7417" width="8.85546875" style="397"/>
    <col min="7418" max="7418" width="4.42578125" style="397" customWidth="1"/>
    <col min="7419" max="7420" width="6.7109375" style="397" customWidth="1"/>
    <col min="7421" max="7421" width="33.5703125" style="397" customWidth="1"/>
    <col min="7422" max="7423" width="10.7109375" style="397" customWidth="1"/>
    <col min="7424" max="7424" width="10.5703125" style="397" customWidth="1"/>
    <col min="7425" max="7425" width="11" style="397" customWidth="1"/>
    <col min="7426" max="7426" width="6.28515625" style="397" customWidth="1"/>
    <col min="7427" max="7673" width="8.85546875" style="397"/>
    <col min="7674" max="7674" width="4.42578125" style="397" customWidth="1"/>
    <col min="7675" max="7676" width="6.7109375" style="397" customWidth="1"/>
    <col min="7677" max="7677" width="33.5703125" style="397" customWidth="1"/>
    <col min="7678" max="7679" width="10.7109375" style="397" customWidth="1"/>
    <col min="7680" max="7680" width="10.5703125" style="397" customWidth="1"/>
    <col min="7681" max="7681" width="11" style="397" customWidth="1"/>
    <col min="7682" max="7682" width="6.28515625" style="397" customWidth="1"/>
    <col min="7683" max="7929" width="8.85546875" style="397"/>
    <col min="7930" max="7930" width="4.42578125" style="397" customWidth="1"/>
    <col min="7931" max="7932" width="6.7109375" style="397" customWidth="1"/>
    <col min="7933" max="7933" width="33.5703125" style="397" customWidth="1"/>
    <col min="7934" max="7935" width="10.7109375" style="397" customWidth="1"/>
    <col min="7936" max="7936" width="10.5703125" style="397" customWidth="1"/>
    <col min="7937" max="7937" width="11" style="397" customWidth="1"/>
    <col min="7938" max="7938" width="6.28515625" style="397" customWidth="1"/>
    <col min="7939" max="8185" width="8.85546875" style="397"/>
    <col min="8186" max="8186" width="4.42578125" style="397" customWidth="1"/>
    <col min="8187" max="8188" width="6.7109375" style="397" customWidth="1"/>
    <col min="8189" max="8189" width="33.5703125" style="397" customWidth="1"/>
    <col min="8190" max="8191" width="10.7109375" style="397" customWidth="1"/>
    <col min="8192" max="8192" width="10.5703125" style="397" customWidth="1"/>
    <col min="8193" max="8193" width="11" style="397" customWidth="1"/>
    <col min="8194" max="8194" width="6.28515625" style="397" customWidth="1"/>
    <col min="8195" max="8441" width="8.85546875" style="397"/>
    <col min="8442" max="8442" width="4.42578125" style="397" customWidth="1"/>
    <col min="8443" max="8444" width="6.7109375" style="397" customWidth="1"/>
    <col min="8445" max="8445" width="33.5703125" style="397" customWidth="1"/>
    <col min="8446" max="8447" width="10.7109375" style="397" customWidth="1"/>
    <col min="8448" max="8448" width="10.5703125" style="397" customWidth="1"/>
    <col min="8449" max="8449" width="11" style="397" customWidth="1"/>
    <col min="8450" max="8450" width="6.28515625" style="397" customWidth="1"/>
    <col min="8451" max="8697" width="8.85546875" style="397"/>
    <col min="8698" max="8698" width="4.42578125" style="397" customWidth="1"/>
    <col min="8699" max="8700" width="6.7109375" style="397" customWidth="1"/>
    <col min="8701" max="8701" width="33.5703125" style="397" customWidth="1"/>
    <col min="8702" max="8703" width="10.7109375" style="397" customWidth="1"/>
    <col min="8704" max="8704" width="10.5703125" style="397" customWidth="1"/>
    <col min="8705" max="8705" width="11" style="397" customWidth="1"/>
    <col min="8706" max="8706" width="6.28515625" style="397" customWidth="1"/>
    <col min="8707" max="8953" width="8.85546875" style="397"/>
    <col min="8954" max="8954" width="4.42578125" style="397" customWidth="1"/>
    <col min="8955" max="8956" width="6.7109375" style="397" customWidth="1"/>
    <col min="8957" max="8957" width="33.5703125" style="397" customWidth="1"/>
    <col min="8958" max="8959" width="10.7109375" style="397" customWidth="1"/>
    <col min="8960" max="8960" width="10.5703125" style="397" customWidth="1"/>
    <col min="8961" max="8961" width="11" style="397" customWidth="1"/>
    <col min="8962" max="8962" width="6.28515625" style="397" customWidth="1"/>
    <col min="8963" max="9209" width="8.85546875" style="397"/>
    <col min="9210" max="9210" width="4.42578125" style="397" customWidth="1"/>
    <col min="9211" max="9212" width="6.7109375" style="397" customWidth="1"/>
    <col min="9213" max="9213" width="33.5703125" style="397" customWidth="1"/>
    <col min="9214" max="9215" width="10.7109375" style="397" customWidth="1"/>
    <col min="9216" max="9216" width="10.5703125" style="397" customWidth="1"/>
    <col min="9217" max="9217" width="11" style="397" customWidth="1"/>
    <col min="9218" max="9218" width="6.28515625" style="397" customWidth="1"/>
    <col min="9219" max="9465" width="8.85546875" style="397"/>
    <col min="9466" max="9466" width="4.42578125" style="397" customWidth="1"/>
    <col min="9467" max="9468" width="6.7109375" style="397" customWidth="1"/>
    <col min="9469" max="9469" width="33.5703125" style="397" customWidth="1"/>
    <col min="9470" max="9471" width="10.7109375" style="397" customWidth="1"/>
    <col min="9472" max="9472" width="10.5703125" style="397" customWidth="1"/>
    <col min="9473" max="9473" width="11" style="397" customWidth="1"/>
    <col min="9474" max="9474" width="6.28515625" style="397" customWidth="1"/>
    <col min="9475" max="9721" width="8.85546875" style="397"/>
    <col min="9722" max="9722" width="4.42578125" style="397" customWidth="1"/>
    <col min="9723" max="9724" width="6.7109375" style="397" customWidth="1"/>
    <col min="9725" max="9725" width="33.5703125" style="397" customWidth="1"/>
    <col min="9726" max="9727" width="10.7109375" style="397" customWidth="1"/>
    <col min="9728" max="9728" width="10.5703125" style="397" customWidth="1"/>
    <col min="9729" max="9729" width="11" style="397" customWidth="1"/>
    <col min="9730" max="9730" width="6.28515625" style="397" customWidth="1"/>
    <col min="9731" max="9977" width="8.85546875" style="397"/>
    <col min="9978" max="9978" width="4.42578125" style="397" customWidth="1"/>
    <col min="9979" max="9980" width="6.7109375" style="397" customWidth="1"/>
    <col min="9981" max="9981" width="33.5703125" style="397" customWidth="1"/>
    <col min="9982" max="9983" width="10.7109375" style="397" customWidth="1"/>
    <col min="9984" max="9984" width="10.5703125" style="397" customWidth="1"/>
    <col min="9985" max="9985" width="11" style="397" customWidth="1"/>
    <col min="9986" max="9986" width="6.28515625" style="397" customWidth="1"/>
    <col min="9987" max="10233" width="8.85546875" style="397"/>
    <col min="10234" max="10234" width="4.42578125" style="397" customWidth="1"/>
    <col min="10235" max="10236" width="6.7109375" style="397" customWidth="1"/>
    <col min="10237" max="10237" width="33.5703125" style="397" customWidth="1"/>
    <col min="10238" max="10239" width="10.7109375" style="397" customWidth="1"/>
    <col min="10240" max="10240" width="10.5703125" style="397" customWidth="1"/>
    <col min="10241" max="10241" width="11" style="397" customWidth="1"/>
    <col min="10242" max="10242" width="6.28515625" style="397" customWidth="1"/>
    <col min="10243" max="10489" width="8.85546875" style="397"/>
    <col min="10490" max="10490" width="4.42578125" style="397" customWidth="1"/>
    <col min="10491" max="10492" width="6.7109375" style="397" customWidth="1"/>
    <col min="10493" max="10493" width="33.5703125" style="397" customWidth="1"/>
    <col min="10494" max="10495" width="10.7109375" style="397" customWidth="1"/>
    <col min="10496" max="10496" width="10.5703125" style="397" customWidth="1"/>
    <col min="10497" max="10497" width="11" style="397" customWidth="1"/>
    <col min="10498" max="10498" width="6.28515625" style="397" customWidth="1"/>
    <col min="10499" max="10745" width="8.85546875" style="397"/>
    <col min="10746" max="10746" width="4.42578125" style="397" customWidth="1"/>
    <col min="10747" max="10748" width="6.7109375" style="397" customWidth="1"/>
    <col min="10749" max="10749" width="33.5703125" style="397" customWidth="1"/>
    <col min="10750" max="10751" width="10.7109375" style="397" customWidth="1"/>
    <col min="10752" max="10752" width="10.5703125" style="397" customWidth="1"/>
    <col min="10753" max="10753" width="11" style="397" customWidth="1"/>
    <col min="10754" max="10754" width="6.28515625" style="397" customWidth="1"/>
    <col min="10755" max="11001" width="8.85546875" style="397"/>
    <col min="11002" max="11002" width="4.42578125" style="397" customWidth="1"/>
    <col min="11003" max="11004" width="6.7109375" style="397" customWidth="1"/>
    <col min="11005" max="11005" width="33.5703125" style="397" customWidth="1"/>
    <col min="11006" max="11007" width="10.7109375" style="397" customWidth="1"/>
    <col min="11008" max="11008" width="10.5703125" style="397" customWidth="1"/>
    <col min="11009" max="11009" width="11" style="397" customWidth="1"/>
    <col min="11010" max="11010" width="6.28515625" style="397" customWidth="1"/>
    <col min="11011" max="11257" width="8.85546875" style="397"/>
    <col min="11258" max="11258" width="4.42578125" style="397" customWidth="1"/>
    <col min="11259" max="11260" width="6.7109375" style="397" customWidth="1"/>
    <col min="11261" max="11261" width="33.5703125" style="397" customWidth="1"/>
    <col min="11262" max="11263" width="10.7109375" style="397" customWidth="1"/>
    <col min="11264" max="11264" width="10.5703125" style="397" customWidth="1"/>
    <col min="11265" max="11265" width="11" style="397" customWidth="1"/>
    <col min="11266" max="11266" width="6.28515625" style="397" customWidth="1"/>
    <col min="11267" max="11513" width="8.85546875" style="397"/>
    <col min="11514" max="11514" width="4.42578125" style="397" customWidth="1"/>
    <col min="11515" max="11516" width="6.7109375" style="397" customWidth="1"/>
    <col min="11517" max="11517" width="33.5703125" style="397" customWidth="1"/>
    <col min="11518" max="11519" width="10.7109375" style="397" customWidth="1"/>
    <col min="11520" max="11520" width="10.5703125" style="397" customWidth="1"/>
    <col min="11521" max="11521" width="11" style="397" customWidth="1"/>
    <col min="11522" max="11522" width="6.28515625" style="397" customWidth="1"/>
    <col min="11523" max="11769" width="8.85546875" style="397"/>
    <col min="11770" max="11770" width="4.42578125" style="397" customWidth="1"/>
    <col min="11771" max="11772" width="6.7109375" style="397" customWidth="1"/>
    <col min="11773" max="11773" width="33.5703125" style="397" customWidth="1"/>
    <col min="11774" max="11775" width="10.7109375" style="397" customWidth="1"/>
    <col min="11776" max="11776" width="10.5703125" style="397" customWidth="1"/>
    <col min="11777" max="11777" width="11" style="397" customWidth="1"/>
    <col min="11778" max="11778" width="6.28515625" style="397" customWidth="1"/>
    <col min="11779" max="12025" width="8.85546875" style="397"/>
    <col min="12026" max="12026" width="4.42578125" style="397" customWidth="1"/>
    <col min="12027" max="12028" width="6.7109375" style="397" customWidth="1"/>
    <col min="12029" max="12029" width="33.5703125" style="397" customWidth="1"/>
    <col min="12030" max="12031" width="10.7109375" style="397" customWidth="1"/>
    <col min="12032" max="12032" width="10.5703125" style="397" customWidth="1"/>
    <col min="12033" max="12033" width="11" style="397" customWidth="1"/>
    <col min="12034" max="12034" width="6.28515625" style="397" customWidth="1"/>
    <col min="12035" max="12281" width="8.85546875" style="397"/>
    <col min="12282" max="12282" width="4.42578125" style="397" customWidth="1"/>
    <col min="12283" max="12284" width="6.7109375" style="397" customWidth="1"/>
    <col min="12285" max="12285" width="33.5703125" style="397" customWidth="1"/>
    <col min="12286" max="12287" width="10.7109375" style="397" customWidth="1"/>
    <col min="12288" max="12288" width="10.5703125" style="397" customWidth="1"/>
    <col min="12289" max="12289" width="11" style="397" customWidth="1"/>
    <col min="12290" max="12290" width="6.28515625" style="397" customWidth="1"/>
    <col min="12291" max="12537" width="8.85546875" style="397"/>
    <col min="12538" max="12538" width="4.42578125" style="397" customWidth="1"/>
    <col min="12539" max="12540" width="6.7109375" style="397" customWidth="1"/>
    <col min="12541" max="12541" width="33.5703125" style="397" customWidth="1"/>
    <col min="12542" max="12543" width="10.7109375" style="397" customWidth="1"/>
    <col min="12544" max="12544" width="10.5703125" style="397" customWidth="1"/>
    <col min="12545" max="12545" width="11" style="397" customWidth="1"/>
    <col min="12546" max="12546" width="6.28515625" style="397" customWidth="1"/>
    <col min="12547" max="12793" width="8.85546875" style="397"/>
    <col min="12794" max="12794" width="4.42578125" style="397" customWidth="1"/>
    <col min="12795" max="12796" width="6.7109375" style="397" customWidth="1"/>
    <col min="12797" max="12797" width="33.5703125" style="397" customWidth="1"/>
    <col min="12798" max="12799" width="10.7109375" style="397" customWidth="1"/>
    <col min="12800" max="12800" width="10.5703125" style="397" customWidth="1"/>
    <col min="12801" max="12801" width="11" style="397" customWidth="1"/>
    <col min="12802" max="12802" width="6.28515625" style="397" customWidth="1"/>
    <col min="12803" max="13049" width="8.85546875" style="397"/>
    <col min="13050" max="13050" width="4.42578125" style="397" customWidth="1"/>
    <col min="13051" max="13052" width="6.7109375" style="397" customWidth="1"/>
    <col min="13053" max="13053" width="33.5703125" style="397" customWidth="1"/>
    <col min="13054" max="13055" width="10.7109375" style="397" customWidth="1"/>
    <col min="13056" max="13056" width="10.5703125" style="397" customWidth="1"/>
    <col min="13057" max="13057" width="11" style="397" customWidth="1"/>
    <col min="13058" max="13058" width="6.28515625" style="397" customWidth="1"/>
    <col min="13059" max="13305" width="8.85546875" style="397"/>
    <col min="13306" max="13306" width="4.42578125" style="397" customWidth="1"/>
    <col min="13307" max="13308" width="6.7109375" style="397" customWidth="1"/>
    <col min="13309" max="13309" width="33.5703125" style="397" customWidth="1"/>
    <col min="13310" max="13311" width="10.7109375" style="397" customWidth="1"/>
    <col min="13312" max="13312" width="10.5703125" style="397" customWidth="1"/>
    <col min="13313" max="13313" width="11" style="397" customWidth="1"/>
    <col min="13314" max="13314" width="6.28515625" style="397" customWidth="1"/>
    <col min="13315" max="13561" width="8.85546875" style="397"/>
    <col min="13562" max="13562" width="4.42578125" style="397" customWidth="1"/>
    <col min="13563" max="13564" width="6.7109375" style="397" customWidth="1"/>
    <col min="13565" max="13565" width="33.5703125" style="397" customWidth="1"/>
    <col min="13566" max="13567" width="10.7109375" style="397" customWidth="1"/>
    <col min="13568" max="13568" width="10.5703125" style="397" customWidth="1"/>
    <col min="13569" max="13569" width="11" style="397" customWidth="1"/>
    <col min="13570" max="13570" width="6.28515625" style="397" customWidth="1"/>
    <col min="13571" max="13817" width="8.85546875" style="397"/>
    <col min="13818" max="13818" width="4.42578125" style="397" customWidth="1"/>
    <col min="13819" max="13820" width="6.7109375" style="397" customWidth="1"/>
    <col min="13821" max="13821" width="33.5703125" style="397" customWidth="1"/>
    <col min="13822" max="13823" width="10.7109375" style="397" customWidth="1"/>
    <col min="13824" max="13824" width="10.5703125" style="397" customWidth="1"/>
    <col min="13825" max="13825" width="11" style="397" customWidth="1"/>
    <col min="13826" max="13826" width="6.28515625" style="397" customWidth="1"/>
    <col min="13827" max="14073" width="8.85546875" style="397"/>
    <col min="14074" max="14074" width="4.42578125" style="397" customWidth="1"/>
    <col min="14075" max="14076" width="6.7109375" style="397" customWidth="1"/>
    <col min="14077" max="14077" width="33.5703125" style="397" customWidth="1"/>
    <col min="14078" max="14079" width="10.7109375" style="397" customWidth="1"/>
    <col min="14080" max="14080" width="10.5703125" style="397" customWidth="1"/>
    <col min="14081" max="14081" width="11" style="397" customWidth="1"/>
    <col min="14082" max="14082" width="6.28515625" style="397" customWidth="1"/>
    <col min="14083" max="14329" width="8.85546875" style="397"/>
    <col min="14330" max="14330" width="4.42578125" style="397" customWidth="1"/>
    <col min="14331" max="14332" width="6.7109375" style="397" customWidth="1"/>
    <col min="14333" max="14333" width="33.5703125" style="397" customWidth="1"/>
    <col min="14334" max="14335" width="10.7109375" style="397" customWidth="1"/>
    <col min="14336" max="14336" width="10.5703125" style="397" customWidth="1"/>
    <col min="14337" max="14337" width="11" style="397" customWidth="1"/>
    <col min="14338" max="14338" width="6.28515625" style="397" customWidth="1"/>
    <col min="14339" max="14585" width="8.85546875" style="397"/>
    <col min="14586" max="14586" width="4.42578125" style="397" customWidth="1"/>
    <col min="14587" max="14588" width="6.7109375" style="397" customWidth="1"/>
    <col min="14589" max="14589" width="33.5703125" style="397" customWidth="1"/>
    <col min="14590" max="14591" width="10.7109375" style="397" customWidth="1"/>
    <col min="14592" max="14592" width="10.5703125" style="397" customWidth="1"/>
    <col min="14593" max="14593" width="11" style="397" customWidth="1"/>
    <col min="14594" max="14594" width="6.28515625" style="397" customWidth="1"/>
    <col min="14595" max="14841" width="8.85546875" style="397"/>
    <col min="14842" max="14842" width="4.42578125" style="397" customWidth="1"/>
    <col min="14843" max="14844" width="6.7109375" style="397" customWidth="1"/>
    <col min="14845" max="14845" width="33.5703125" style="397" customWidth="1"/>
    <col min="14846" max="14847" width="10.7109375" style="397" customWidth="1"/>
    <col min="14848" max="14848" width="10.5703125" style="397" customWidth="1"/>
    <col min="14849" max="14849" width="11" style="397" customWidth="1"/>
    <col min="14850" max="14850" width="6.28515625" style="397" customWidth="1"/>
    <col min="14851" max="15097" width="8.85546875" style="397"/>
    <col min="15098" max="15098" width="4.42578125" style="397" customWidth="1"/>
    <col min="15099" max="15100" width="6.7109375" style="397" customWidth="1"/>
    <col min="15101" max="15101" width="33.5703125" style="397" customWidth="1"/>
    <col min="15102" max="15103" width="10.7109375" style="397" customWidth="1"/>
    <col min="15104" max="15104" width="10.5703125" style="397" customWidth="1"/>
    <col min="15105" max="15105" width="11" style="397" customWidth="1"/>
    <col min="15106" max="15106" width="6.28515625" style="397" customWidth="1"/>
    <col min="15107" max="15353" width="8.85546875" style="397"/>
    <col min="15354" max="15354" width="4.42578125" style="397" customWidth="1"/>
    <col min="15355" max="15356" width="6.7109375" style="397" customWidth="1"/>
    <col min="15357" max="15357" width="33.5703125" style="397" customWidth="1"/>
    <col min="15358" max="15359" width="10.7109375" style="397" customWidth="1"/>
    <col min="15360" max="15360" width="10.5703125" style="397" customWidth="1"/>
    <col min="15361" max="15361" width="11" style="397" customWidth="1"/>
    <col min="15362" max="15362" width="6.28515625" style="397" customWidth="1"/>
    <col min="15363" max="15609" width="8.85546875" style="397"/>
    <col min="15610" max="15610" width="4.42578125" style="397" customWidth="1"/>
    <col min="15611" max="15612" width="6.7109375" style="397" customWidth="1"/>
    <col min="15613" max="15613" width="33.5703125" style="397" customWidth="1"/>
    <col min="15614" max="15615" width="10.7109375" style="397" customWidth="1"/>
    <col min="15616" max="15616" width="10.5703125" style="397" customWidth="1"/>
    <col min="15617" max="15617" width="11" style="397" customWidth="1"/>
    <col min="15618" max="15618" width="6.28515625" style="397" customWidth="1"/>
    <col min="15619" max="15865" width="8.85546875" style="397"/>
    <col min="15866" max="15866" width="4.42578125" style="397" customWidth="1"/>
    <col min="15867" max="15868" width="6.7109375" style="397" customWidth="1"/>
    <col min="15869" max="15869" width="33.5703125" style="397" customWidth="1"/>
    <col min="15870" max="15871" width="10.7109375" style="397" customWidth="1"/>
    <col min="15872" max="15872" width="10.5703125" style="397" customWidth="1"/>
    <col min="15873" max="15873" width="11" style="397" customWidth="1"/>
    <col min="15874" max="15874" width="6.28515625" style="397" customWidth="1"/>
    <col min="15875" max="16121" width="8.85546875" style="397"/>
    <col min="16122" max="16122" width="4.42578125" style="397" customWidth="1"/>
    <col min="16123" max="16124" width="6.7109375" style="397" customWidth="1"/>
    <col min="16125" max="16125" width="33.5703125" style="397" customWidth="1"/>
    <col min="16126" max="16127" width="10.7109375" style="397" customWidth="1"/>
    <col min="16128" max="16128" width="10.5703125" style="397" customWidth="1"/>
    <col min="16129" max="16129" width="11" style="397" customWidth="1"/>
    <col min="16130" max="16130" width="6.28515625" style="397" customWidth="1"/>
    <col min="16131" max="16384" width="8.85546875" style="397"/>
  </cols>
  <sheetData>
    <row r="1" spans="1:4" s="1" customFormat="1" ht="14.25">
      <c r="A1" s="3"/>
      <c r="B1" s="75"/>
      <c r="D1" s="484" t="s">
        <v>280</v>
      </c>
    </row>
    <row r="2" spans="1:4" s="1" customFormat="1" ht="14.25">
      <c r="A2" s="3"/>
      <c r="B2" s="75"/>
      <c r="C2" s="489" t="s">
        <v>402</v>
      </c>
      <c r="D2" s="489"/>
    </row>
    <row r="3" spans="1:4" s="1" customFormat="1" ht="14.25">
      <c r="A3" s="3"/>
      <c r="B3" s="75"/>
      <c r="C3" s="312"/>
      <c r="D3" s="389" t="s">
        <v>403</v>
      </c>
    </row>
    <row r="4" spans="1:4" s="66" customFormat="1" ht="12.75">
      <c r="A4" s="67"/>
    </row>
    <row r="5" spans="1:4" s="66" customFormat="1" ht="12.75">
      <c r="A5" s="67"/>
    </row>
    <row r="6" spans="1:4" s="66" customFormat="1" ht="12.75">
      <c r="A6" s="67"/>
    </row>
    <row r="7" spans="1:4" s="64" customFormat="1" ht="15.75">
      <c r="A7" s="575" t="s">
        <v>278</v>
      </c>
      <c r="B7" s="575"/>
      <c r="C7" s="575"/>
      <c r="D7" s="575"/>
    </row>
    <row r="8" spans="1:4" s="64" customFormat="1" ht="15.75">
      <c r="A8" s="575" t="s">
        <v>279</v>
      </c>
      <c r="B8" s="575"/>
      <c r="C8" s="575"/>
      <c r="D8" s="575"/>
    </row>
    <row r="9" spans="1:4" s="153" customFormat="1" ht="15.75">
      <c r="A9" s="154"/>
      <c r="B9" s="390"/>
      <c r="C9" s="390"/>
      <c r="D9" s="390"/>
    </row>
    <row r="10" spans="1:4" s="158" customFormat="1" ht="34.5" customHeight="1">
      <c r="A10" s="400" t="s">
        <v>276</v>
      </c>
      <c r="B10" s="400" t="s">
        <v>277</v>
      </c>
      <c r="C10" s="401" t="s">
        <v>134</v>
      </c>
      <c r="D10" s="402" t="s">
        <v>82</v>
      </c>
    </row>
    <row r="11" spans="1:4" s="158" customFormat="1" ht="11.45" customHeight="1">
      <c r="A11" s="160">
        <v>1</v>
      </c>
      <c r="B11" s="160">
        <v>2</v>
      </c>
      <c r="C11" s="160">
        <v>3</v>
      </c>
      <c r="D11" s="160">
        <v>4</v>
      </c>
    </row>
    <row r="12" spans="1:4" s="158" customFormat="1" ht="15" customHeight="1">
      <c r="A12" s="160">
        <v>900</v>
      </c>
      <c r="B12" s="160"/>
      <c r="C12" s="403" t="s">
        <v>5</v>
      </c>
      <c r="D12" s="160"/>
    </row>
    <row r="13" spans="1:4" s="1" customFormat="1" ht="15" customHeight="1">
      <c r="A13" s="404"/>
      <c r="B13" s="404">
        <v>90002</v>
      </c>
      <c r="C13" s="405" t="s">
        <v>223</v>
      </c>
      <c r="D13" s="407">
        <f>SUM(D14:D16)</f>
        <v>1705677</v>
      </c>
    </row>
    <row r="14" spans="1:4" s="1" customFormat="1" ht="36">
      <c r="A14" s="404"/>
      <c r="B14" s="404"/>
      <c r="C14" s="244" t="s">
        <v>395</v>
      </c>
      <c r="D14" s="407">
        <v>1700000</v>
      </c>
    </row>
    <row r="15" spans="1:4" s="79" customFormat="1" ht="22.5">
      <c r="A15" s="406"/>
      <c r="B15" s="406"/>
      <c r="C15" s="398" t="s">
        <v>275</v>
      </c>
      <c r="D15" s="195">
        <v>3000</v>
      </c>
    </row>
    <row r="16" spans="1:4" s="79" customFormat="1" ht="24">
      <c r="A16" s="406"/>
      <c r="B16" s="406"/>
      <c r="C16" s="244" t="s">
        <v>227</v>
      </c>
      <c r="D16" s="195">
        <v>2677</v>
      </c>
    </row>
    <row r="17" spans="1:4" s="1" customFormat="1" ht="14.25">
      <c r="A17" s="3"/>
      <c r="B17" s="75"/>
      <c r="D17" s="389"/>
    </row>
    <row r="18" spans="1:4" s="1" customFormat="1" ht="14.25">
      <c r="A18" s="3"/>
      <c r="B18" s="75"/>
      <c r="D18" s="480"/>
    </row>
    <row r="19" spans="1:4" s="1" customFormat="1" ht="14.25">
      <c r="A19" s="3"/>
      <c r="B19" s="75"/>
      <c r="D19" s="480"/>
    </row>
    <row r="20" spans="1:4" s="1" customFormat="1" ht="14.25">
      <c r="A20" s="116"/>
      <c r="B20" s="75"/>
      <c r="D20" s="2"/>
    </row>
    <row r="21" spans="1:4" s="64" customFormat="1" ht="31.9" customHeight="1">
      <c r="A21" s="600" t="s">
        <v>281</v>
      </c>
      <c r="B21" s="600"/>
      <c r="C21" s="600"/>
      <c r="D21" s="600"/>
    </row>
    <row r="22" spans="1:4" s="64" customFormat="1" ht="15.75">
      <c r="A22" s="575" t="s">
        <v>279</v>
      </c>
      <c r="B22" s="575"/>
      <c r="C22" s="575"/>
      <c r="D22" s="575"/>
    </row>
    <row r="23" spans="1:4" s="153" customFormat="1" ht="15.75">
      <c r="A23" s="154"/>
      <c r="B23" s="391"/>
      <c r="C23" s="391"/>
      <c r="D23" s="391"/>
    </row>
    <row r="24" spans="1:4" s="158" customFormat="1" ht="34.5" customHeight="1">
      <c r="A24" s="400" t="s">
        <v>276</v>
      </c>
      <c r="B24" s="400" t="s">
        <v>277</v>
      </c>
      <c r="C24" s="401" t="s">
        <v>134</v>
      </c>
      <c r="D24" s="402" t="s">
        <v>82</v>
      </c>
    </row>
    <row r="25" spans="1:4" s="158" customFormat="1" ht="11.45" customHeight="1">
      <c r="A25" s="160">
        <v>1</v>
      </c>
      <c r="B25" s="160">
        <v>2</v>
      </c>
      <c r="C25" s="160">
        <v>3</v>
      </c>
      <c r="D25" s="160">
        <v>4</v>
      </c>
    </row>
    <row r="26" spans="1:4" s="158" customFormat="1" ht="15" customHeight="1">
      <c r="A26" s="160">
        <v>900</v>
      </c>
      <c r="B26" s="160"/>
      <c r="C26" s="403" t="s">
        <v>5</v>
      </c>
      <c r="D26" s="160"/>
    </row>
    <row r="27" spans="1:4" s="1" customFormat="1" ht="15" customHeight="1">
      <c r="A27" s="404"/>
      <c r="B27" s="404">
        <v>90002</v>
      </c>
      <c r="C27" s="405" t="s">
        <v>223</v>
      </c>
      <c r="D27" s="407">
        <f>D28</f>
        <v>2271700</v>
      </c>
    </row>
    <row r="28" spans="1:4" s="1" customFormat="1" ht="14.25">
      <c r="A28" s="404"/>
      <c r="B28" s="404"/>
      <c r="C28" s="194" t="s">
        <v>140</v>
      </c>
      <c r="D28" s="407">
        <f>D29+D30</f>
        <v>2271700</v>
      </c>
    </row>
    <row r="29" spans="1:4" s="79" customFormat="1" ht="15" customHeight="1">
      <c r="A29" s="406"/>
      <c r="B29" s="406"/>
      <c r="C29" s="194" t="s">
        <v>144</v>
      </c>
      <c r="D29" s="195">
        <v>71700</v>
      </c>
    </row>
    <row r="30" spans="1:4" s="79" customFormat="1" ht="15.6" customHeight="1">
      <c r="A30" s="406"/>
      <c r="B30" s="406"/>
      <c r="C30" s="194" t="s">
        <v>273</v>
      </c>
      <c r="D30" s="195">
        <v>2200000</v>
      </c>
    </row>
    <row r="31" spans="1:4" s="394" customFormat="1">
      <c r="A31" s="395"/>
      <c r="B31" s="395"/>
      <c r="C31" s="395"/>
      <c r="D31" s="396"/>
    </row>
    <row r="32" spans="1:4" s="394" customFormat="1">
      <c r="A32" s="392"/>
      <c r="B32" s="392"/>
      <c r="C32" s="392"/>
      <c r="D32" s="393"/>
    </row>
    <row r="33" spans="1:4">
      <c r="A33" s="3"/>
      <c r="B33" s="75"/>
      <c r="C33" s="1"/>
      <c r="D33" s="312"/>
    </row>
  </sheetData>
  <mergeCells count="5">
    <mergeCell ref="C2:D2"/>
    <mergeCell ref="A7:D7"/>
    <mergeCell ref="A8:D8"/>
    <mergeCell ref="A21:D21"/>
    <mergeCell ref="A22:D22"/>
  </mergeCells>
  <pageMargins left="0.74803149606299213" right="0.39370078740157483" top="0.59055118110236227" bottom="0.78740157480314965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T1  </vt:lpstr>
      <vt:lpstr>T2</vt:lpstr>
      <vt:lpstr>T2a</vt:lpstr>
      <vt:lpstr>T3</vt:lpstr>
      <vt:lpstr>T4</vt:lpstr>
      <vt:lpstr>T5</vt:lpstr>
      <vt:lpstr>T6</vt:lpstr>
      <vt:lpstr>T7</vt:lpstr>
      <vt:lpstr>T8</vt:lpstr>
      <vt:lpstr>Zał.1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Celińska</dc:creator>
  <cp:lastModifiedBy>Martyna Kasprzak</cp:lastModifiedBy>
  <cp:lastPrinted>2022-01-21T11:45:19Z</cp:lastPrinted>
  <dcterms:created xsi:type="dcterms:W3CDTF">2014-10-15T10:28:18Z</dcterms:created>
  <dcterms:modified xsi:type="dcterms:W3CDTF">2022-01-21T13:24:02Z</dcterms:modified>
</cp:coreProperties>
</file>