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"/>
    </mc:Choice>
  </mc:AlternateContent>
  <bookViews>
    <workbookView xWindow="0" yWindow="0" windowWidth="11496" windowHeight="5580"/>
  </bookViews>
  <sheets>
    <sheet name="T1 " sheetId="9" r:id="rId1"/>
    <sheet name="T2" sheetId="3" r:id="rId2"/>
    <sheet name="T2a" sheetId="27" r:id="rId3"/>
    <sheet name="T3" sheetId="26" r:id="rId4"/>
    <sheet name="T4" sheetId="20" r:id="rId5"/>
    <sheet name="Zał.1" sheetId="2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6" l="1"/>
  <c r="H35" i="3"/>
  <c r="J35" i="3"/>
  <c r="K35" i="3"/>
  <c r="L35" i="3"/>
  <c r="M35" i="3"/>
  <c r="N35" i="3"/>
  <c r="O35" i="3"/>
  <c r="P35" i="3"/>
  <c r="F19" i="28" l="1"/>
  <c r="E19" i="28"/>
  <c r="G18" i="28"/>
  <c r="G13" i="28"/>
  <c r="G19" i="28" s="1"/>
  <c r="E13" i="28"/>
  <c r="H8" i="27" l="1"/>
  <c r="O28" i="3" l="1"/>
  <c r="P28" i="3"/>
  <c r="I28" i="3"/>
  <c r="I35" i="3" s="1"/>
  <c r="G30" i="3"/>
  <c r="F30" i="3" s="1"/>
  <c r="E30" i="3" s="1"/>
  <c r="G29" i="3"/>
  <c r="F29" i="3" s="1"/>
  <c r="G31" i="3"/>
  <c r="F31" i="3"/>
  <c r="E31" i="3" s="1"/>
  <c r="H23" i="3"/>
  <c r="I23" i="3"/>
  <c r="O23" i="3"/>
  <c r="P23" i="3"/>
  <c r="G24" i="3"/>
  <c r="F24" i="3" s="1"/>
  <c r="E24" i="3" s="1"/>
  <c r="E29" i="3" l="1"/>
  <c r="E28" i="3" s="1"/>
  <c r="E35" i="3" s="1"/>
  <c r="F28" i="3"/>
  <c r="F35" i="3" s="1"/>
  <c r="G28" i="3"/>
  <c r="G35" i="3" s="1"/>
  <c r="O11" i="3"/>
  <c r="O9" i="3"/>
  <c r="H9" i="27"/>
  <c r="G21" i="27" l="1"/>
  <c r="G19" i="27"/>
  <c r="G7" i="27"/>
  <c r="H30" i="27"/>
  <c r="H29" i="27"/>
  <c r="F29" i="27"/>
  <c r="H28" i="27"/>
  <c r="H27" i="27"/>
  <c r="H26" i="27"/>
  <c r="H25" i="27"/>
  <c r="H24" i="27"/>
  <c r="H23" i="27"/>
  <c r="H22" i="27"/>
  <c r="H21" i="27"/>
  <c r="F21" i="27"/>
  <c r="H20" i="27"/>
  <c r="H19" i="27"/>
  <c r="F19" i="27"/>
  <c r="H18" i="27"/>
  <c r="H17" i="27" s="1"/>
  <c r="F17" i="27"/>
  <c r="H16" i="27"/>
  <c r="H15" i="27"/>
  <c r="F14" i="27"/>
  <c r="F10" i="27" s="1"/>
  <c r="H13" i="27"/>
  <c r="H12" i="27"/>
  <c r="H11" i="27"/>
  <c r="G10" i="27"/>
  <c r="H7" i="27"/>
  <c r="F7" i="27"/>
  <c r="G31" i="27" l="1"/>
  <c r="F31" i="27"/>
  <c r="H14" i="27"/>
  <c r="H10" i="27" s="1"/>
  <c r="H31" i="27" s="1"/>
  <c r="N21" i="3" l="1"/>
  <c r="G33" i="3"/>
  <c r="G32" i="3" s="1"/>
  <c r="I32" i="3"/>
  <c r="J26" i="3"/>
  <c r="G25" i="3"/>
  <c r="G23" i="3" s="1"/>
  <c r="G20" i="3"/>
  <c r="F20" i="3" s="1"/>
  <c r="F19" i="3" s="1"/>
  <c r="E19" i="3" s="1"/>
  <c r="I19" i="3"/>
  <c r="I14" i="3"/>
  <c r="G15" i="3"/>
  <c r="F15" i="3" s="1"/>
  <c r="E15" i="3" s="1"/>
  <c r="G16" i="3"/>
  <c r="F16" i="3" s="1"/>
  <c r="E16" i="3" s="1"/>
  <c r="H11" i="3"/>
  <c r="I11" i="3"/>
  <c r="G13" i="3"/>
  <c r="F13" i="3" s="1"/>
  <c r="G12" i="3"/>
  <c r="F12" i="3" s="1"/>
  <c r="G10" i="3"/>
  <c r="F10" i="3" s="1"/>
  <c r="E10" i="3" s="1"/>
  <c r="I9" i="3"/>
  <c r="P9" i="3"/>
  <c r="C31" i="9"/>
  <c r="D18" i="9"/>
  <c r="E25" i="9"/>
  <c r="E24" i="9" s="1"/>
  <c r="D26" i="9"/>
  <c r="D27" i="9"/>
  <c r="D21" i="9"/>
  <c r="E20" i="9"/>
  <c r="D20" i="9" s="1"/>
  <c r="E12" i="9"/>
  <c r="D17" i="9"/>
  <c r="D15" i="9"/>
  <c r="D16" i="9"/>
  <c r="D14" i="9"/>
  <c r="D13" i="9"/>
  <c r="E8" i="9"/>
  <c r="D9" i="9"/>
  <c r="D10" i="9"/>
  <c r="D25" i="9" l="1"/>
  <c r="F33" i="3"/>
  <c r="F32" i="3" s="1"/>
  <c r="G14" i="3"/>
  <c r="G19" i="3"/>
  <c r="E20" i="3"/>
  <c r="F25" i="3"/>
  <c r="G11" i="3"/>
  <c r="F11" i="3" s="1"/>
  <c r="F14" i="3"/>
  <c r="E14" i="3" s="1"/>
  <c r="G9" i="3"/>
  <c r="F9" i="3" l="1"/>
  <c r="E9" i="3" s="1"/>
  <c r="E25" i="3"/>
  <c r="E23" i="3" s="1"/>
  <c r="F23" i="3"/>
  <c r="G42" i="26"/>
  <c r="G30" i="26" l="1"/>
  <c r="G62" i="26" l="1"/>
  <c r="C58" i="26"/>
  <c r="F54" i="26"/>
  <c r="G53" i="26"/>
  <c r="G52" i="26"/>
  <c r="G51" i="26"/>
  <c r="G49" i="26"/>
  <c r="G48" i="26"/>
  <c r="G37" i="26"/>
  <c r="G35" i="26"/>
  <c r="G29" i="26"/>
  <c r="G27" i="26"/>
  <c r="G26" i="26"/>
  <c r="G25" i="26"/>
  <c r="G23" i="26"/>
  <c r="G22" i="26"/>
  <c r="G16" i="26"/>
  <c r="G14" i="26"/>
  <c r="G12" i="26"/>
  <c r="G11" i="26"/>
  <c r="G10" i="26"/>
  <c r="G4" i="26"/>
  <c r="F58" i="26" l="1"/>
  <c r="C60" i="26"/>
  <c r="C62" i="26" s="1"/>
  <c r="G54" i="26"/>
  <c r="F60" i="26"/>
  <c r="F62" i="26" l="1"/>
  <c r="P11" i="3"/>
  <c r="E12" i="3"/>
  <c r="E11" i="3" l="1"/>
  <c r="E13" i="3"/>
  <c r="E33" i="3" l="1"/>
  <c r="G22" i="3"/>
  <c r="F22" i="3" s="1"/>
  <c r="E22" i="3" s="1"/>
  <c r="G18" i="3"/>
  <c r="F18" i="3" s="1"/>
  <c r="E18" i="3" s="1"/>
  <c r="I17" i="3"/>
  <c r="G17" i="3" l="1"/>
  <c r="E32" i="3"/>
  <c r="G21" i="3"/>
  <c r="F21" i="3"/>
  <c r="F17" i="3" l="1"/>
  <c r="E17" i="3" s="1"/>
  <c r="D30" i="9"/>
  <c r="E29" i="9"/>
  <c r="D29" i="9" s="1"/>
  <c r="E28" i="9"/>
  <c r="D28" i="9"/>
  <c r="D11" i="9"/>
  <c r="D19" i="9"/>
  <c r="E22" i="9"/>
  <c r="D22" i="9" l="1"/>
  <c r="E7" i="9"/>
  <c r="E32" i="9" s="1"/>
  <c r="D12" i="9"/>
  <c r="D8" i="9"/>
  <c r="D23" i="9"/>
  <c r="E21" i="3" l="1"/>
  <c r="D24" i="9" l="1"/>
  <c r="D7" i="9"/>
  <c r="F27" i="3"/>
  <c r="E27" i="3" s="1"/>
  <c r="D32" i="9" l="1"/>
  <c r="F26" i="3"/>
  <c r="E26" i="3" l="1"/>
  <c r="F33" i="9" l="1"/>
  <c r="E33" i="9" l="1"/>
  <c r="D33" i="9"/>
  <c r="D21" i="20" l="1"/>
  <c r="D12" i="20"/>
  <c r="D11" i="20"/>
  <c r="G34" i="3" l="1"/>
  <c r="F34" i="3" s="1"/>
  <c r="N36" i="3"/>
  <c r="M36" i="3"/>
  <c r="H36" i="3" l="1"/>
  <c r="J36" i="3"/>
  <c r="K36" i="3" l="1"/>
  <c r="L36" i="3" l="1"/>
  <c r="I36" i="3"/>
  <c r="G36" i="3" s="1"/>
  <c r="F36" i="3" l="1"/>
  <c r="R36" i="3" l="1"/>
  <c r="Q36" i="3"/>
  <c r="D34" i="3"/>
  <c r="P36" i="3"/>
  <c r="O36" i="3"/>
  <c r="D36" i="3" l="1"/>
</calcChain>
</file>

<file path=xl/sharedStrings.xml><?xml version="1.0" encoding="utf-8"?>
<sst xmlns="http://schemas.openxmlformats.org/spreadsheetml/2006/main" count="402" uniqueCount="257">
  <si>
    <t>Nazwa</t>
  </si>
  <si>
    <t xml:space="preserve">Zmiana </t>
  </si>
  <si>
    <t>z tego:</t>
  </si>
  <si>
    <t>Gospodarka komunalna i ochrona środowiska</t>
  </si>
  <si>
    <t>Suma zmian</t>
  </si>
  <si>
    <t xml:space="preserve"> 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</si>
  <si>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</si>
  <si>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</si>
  <si>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</si>
  <si>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</si>
  <si>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</si>
  <si>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</si>
  <si>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</si>
  <si>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</si>
  <si>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</si>
  <si>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</si>
  <si>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</si>
  <si>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</si>
  <si>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</si>
  <si>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</si>
  <si>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</si>
  <si>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</si>
  <si>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</si>
  <si>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</si>
  <si>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 xml:space="preserve">Wydatki przed zmianą </t>
  </si>
  <si>
    <t xml:space="preserve">Wydatki ogółem po zmianie  </t>
  </si>
  <si>
    <t>Lp.</t>
  </si>
  <si>
    <t>01010</t>
  </si>
  <si>
    <t xml:space="preserve">Dochody ogółem po zmianie  </t>
  </si>
  <si>
    <t xml:space="preserve">Dochody przed zmianą  </t>
  </si>
  <si>
    <t xml:space="preserve">  </t>
  </si>
  <si>
    <t>Pozostała działalność</t>
  </si>
  <si>
    <t>majątkowe</t>
  </si>
  <si>
    <t>bieżące</t>
  </si>
  <si>
    <t xml:space="preserve">Przed zmianą </t>
  </si>
  <si>
    <t>Rozdz.</t>
  </si>
  <si>
    <t>§</t>
  </si>
  <si>
    <t>Jednostka organizacyjna realizująca program lub koordynująca wykonanie programu</t>
  </si>
  <si>
    <t>010</t>
  </si>
  <si>
    <t>jw.</t>
  </si>
  <si>
    <t>Bezpieczeństwo publiczne i ochrona przeciwpożarowa</t>
  </si>
  <si>
    <t>Oświata i wychowanie</t>
  </si>
  <si>
    <t>Razem</t>
  </si>
  <si>
    <t>Urząd Gminy Sobienie-Jeziory</t>
  </si>
  <si>
    <t>Rolnictwo i łowiectwo</t>
  </si>
  <si>
    <t>Treść</t>
  </si>
  <si>
    <t>Klasyfikacja
§</t>
  </si>
  <si>
    <t xml:space="preserve"> Kwota 
</t>
  </si>
  <si>
    <t>`</t>
  </si>
  <si>
    <t>1.</t>
  </si>
  <si>
    <t>2.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</si>
  <si>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</si>
  <si>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</si>
  <si>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</si>
  <si>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</si>
  <si>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</si>
  <si>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</si>
  <si>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</si>
  <si>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</si>
  <si>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</si>
  <si>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</si>
  <si>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</si>
  <si>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</si>
  <si>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</si>
  <si>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</si>
  <si>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</si>
  <si>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</si>
  <si>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</si>
  <si>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</si>
  <si>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</si>
  <si>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</si>
  <si>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</si>
  <si>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</si>
  <si>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</si>
  <si>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</si>
  <si>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</si>
  <si>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</si>
  <si>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</si>
  <si>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</si>
  <si>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</si>
  <si>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</si>
  <si>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</si>
  <si>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</si>
  <si>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</si>
  <si>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</si>
  <si>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</si>
  <si>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</si>
  <si>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</si>
  <si>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wydatków majątkowych na 2016 r.</t>
  </si>
  <si>
    <t>Budowa przydomowych oczyszczalni ścieków na terenie gminy - etap IV (dokumentacja) 2016/2019</t>
  </si>
  <si>
    <t>Transport i łączność</t>
  </si>
  <si>
    <t xml:space="preserve">Przebudowa drogi gminnej w m. Gusin </t>
  </si>
  <si>
    <t>Budowa garażu na samochód strażacki przy budynku OSP w Dziecinowie</t>
  </si>
  <si>
    <t>Zakup i montaż żaluzji zwijanej na scenę na doposażenie budynku pełniącego funkcję świetlicy w miejscowości Dziecinów</t>
  </si>
  <si>
    <t xml:space="preserve">Doposażenie placu zabaw (zakup sprzętu na siłownię plenerową) w Radwankowie Szlacheckim </t>
  </si>
  <si>
    <t xml:space="preserve">Doposażenie budynku pełniącego funkcję świetlicy w Wysoczynie (zakup sprzętu RTV i sprzętu sportowego do siłowni) </t>
  </si>
  <si>
    <t>Wykonanie centralnego ogrzewania (zakup grzejników, zawory, inne materiały oraz usługa) w budynku pełniącym funkcję świetlicy w miejscowości Gusin</t>
  </si>
  <si>
    <t>Przychody i rozchody budżetu w 2016 r.</t>
  </si>
  <si>
    <t>Dochody budżetu</t>
  </si>
  <si>
    <t>Wydatki budżetu</t>
  </si>
  <si>
    <t>Planowane dochody budżetu na 2016 r.</t>
  </si>
  <si>
    <t>Planowane wydatki budżetu na  2016 r.</t>
  </si>
  <si>
    <t>Budowa dodatkowej studni głębinowej dla potrzeb stacji uzdatniania wody w m. Śniadków Górny</t>
  </si>
  <si>
    <t xml:space="preserve">Oświata i wychowanie </t>
  </si>
  <si>
    <t>Szkoły podstawowe</t>
  </si>
  <si>
    <t>Administracja publiczna</t>
  </si>
  <si>
    <t>Razem:</t>
  </si>
  <si>
    <t>Dochody od osób prawnych, od osób fizycznych i od innych jednostek nieposiadających osobowości prawnej oraz wydatki związane z ich poborem</t>
  </si>
  <si>
    <t xml:space="preserve">Wpływy z innych opłat stanowiących dochody jednostek samorządu terytorialnego na podstawie ustaw </t>
  </si>
  <si>
    <t xml:space="preserve">Dział Rozdział </t>
  </si>
  <si>
    <t>600</t>
  </si>
  <si>
    <t>60016</t>
  </si>
  <si>
    <t xml:space="preserve">Przebudowa drogi gminnej Sobienie Biskupie - Warszawice </t>
  </si>
  <si>
    <t xml:space="preserve">Modernizacja drogi gminnej nr 270707W Sobienie Kiełczewskie Drugie - Sobienie Szlacheckie - Sobienie Biskupie </t>
  </si>
  <si>
    <t xml:space="preserve">Przebudowa drogi powiatowej Nr 2752W Władysławów - Stary Zambrzyków - Sobienie Kiełczewskie (dotacja celowa na pomoc finansową)   </t>
  </si>
  <si>
    <t>Drogi publiczne gminne</t>
  </si>
  <si>
    <t xml:space="preserve">Budowa instalacji prosumenckich - odnawialne źródła energii (OZE),  (opracowanie dokumentacji) </t>
  </si>
  <si>
    <t>Wpływy z podatku rolnego, podatku leśnego, podatku od czynności cywilnoprawnych, podatków i opłat lokalnych od osób prawnych i innych jednostek organizacyjnych</t>
  </si>
  <si>
    <t>Wpływy z podatku rolnego, podatku leśnego, podatku od spadków i darowizn, podatku od czynności cywilnoprawnych oraz podatków i opłat lokalnych od osób fizycznych</t>
  </si>
  <si>
    <t xml:space="preserve">Wpływy z podatku od czynności cywilnoprawnych </t>
  </si>
  <si>
    <t>Wpływy z opłaty produktowej</t>
  </si>
  <si>
    <t xml:space="preserve">Instalacja systemu dozoru wizyjnego obejmującego teren boiska sportowego w miejscowości Sobienie-Jeziory </t>
  </si>
  <si>
    <t>Zmiana</t>
  </si>
  <si>
    <t>Po zmianie</t>
  </si>
  <si>
    <t>750</t>
  </si>
  <si>
    <t>75023</t>
  </si>
  <si>
    <t>Urzędy gmin (miast i miast na prawach powiatu)</t>
  </si>
  <si>
    <t>Kultura fizyczna</t>
  </si>
  <si>
    <t xml:space="preserve">Budowa sali gimnastycznej przy Publicznej Szkole Podstawowej w Sobieniach-Jeziorach    </t>
  </si>
  <si>
    <t>Nazwa zadania inwestycyjnego</t>
  </si>
  <si>
    <t>60014</t>
  </si>
  <si>
    <t>Drogi publiczne powiatowe</t>
  </si>
  <si>
    <t>Budowa budynku gospodarczego na sprzęt i łodzie przeznaczone do rybactwa rekreacyjnego wraz z niezbędną infrastrukturą techniczną w miejscowości Dziecinów (opracowanie dokumentacji)</t>
  </si>
  <si>
    <t xml:space="preserve">Ochotnicze straże pożarne </t>
  </si>
  <si>
    <t xml:space="preserve">Przebudowa drogi powiatowej Nr 2751W Sobienie Kiełczewskie - Zuzanów - Czarnowiec (dotacja celowa na pomoc finansową)   </t>
  </si>
  <si>
    <t>Nazwa sołectwa</t>
  </si>
  <si>
    <t>Przedsięwzięcie, zadanie</t>
  </si>
  <si>
    <t>dział</t>
  </si>
  <si>
    <t>rozdział</t>
  </si>
  <si>
    <t xml:space="preserve">Wartość </t>
  </si>
  <si>
    <t xml:space="preserve">Ogółem wydatki sołectwa </t>
  </si>
  <si>
    <t>Dziecinów</t>
  </si>
  <si>
    <t>1) doposażenie świetlicy wiejskiej:</t>
  </si>
  <si>
    <t>zakup żaluzji zwijanej na scenę</t>
  </si>
  <si>
    <t>900</t>
  </si>
  <si>
    <t>90095</t>
  </si>
  <si>
    <t>zakup sprzętu AGD do zaplecza kuchennego</t>
  </si>
  <si>
    <t>2) organizacja miejsca spotkań plenerowych:</t>
  </si>
  <si>
    <t>zakup kosy spalinowej wraz z paliwem</t>
  </si>
  <si>
    <t>zakup stołów, ławek i parasoli ogrodowych</t>
  </si>
  <si>
    <t>Karczunek</t>
  </si>
  <si>
    <t>Piwonin</t>
  </si>
  <si>
    <t>Gusin</t>
  </si>
  <si>
    <t>zakup materiałów do wykonania ogrzewania (zawory, grzejniki, trójniki itp.)</t>
  </si>
  <si>
    <t>wykonanie usług przy w/w zadaniu</t>
  </si>
  <si>
    <t>Przydawki</t>
  </si>
  <si>
    <t>zakup wiaty przystankowej</t>
  </si>
  <si>
    <t>Sobienie-Jeziory</t>
  </si>
  <si>
    <t>1) doposażenie boiska gminnego i placów zabaw</t>
  </si>
  <si>
    <t>zakup stojaków na rowery</t>
  </si>
  <si>
    <t>zakup siatek do bramek</t>
  </si>
  <si>
    <t>zakup koszy na śmieci</t>
  </si>
  <si>
    <t>zakup sprzętu sportowgo na siłownie plenerową</t>
  </si>
  <si>
    <t>Radwanków Królewski</t>
  </si>
  <si>
    <t>naprawa pobocza drogi gminnej poprzez dostawę kruszywa wraz z rozdysponowaniem</t>
  </si>
  <si>
    <t>Radwanków Szlachecki</t>
  </si>
  <si>
    <t>zapewnienie meszkańcom sołectwa miejsca do organizacji spotkań plenerowych:</t>
  </si>
  <si>
    <t>zakup sprzętu sportowego na siłownię plenerową</t>
  </si>
  <si>
    <t>Śniadków Górny</t>
  </si>
  <si>
    <t>Śniadków Dolny</t>
  </si>
  <si>
    <t>Śniadków Górny A</t>
  </si>
  <si>
    <t xml:space="preserve">1) zakup tablicy informacyjnej </t>
  </si>
  <si>
    <t>Sobienie Biskupie</t>
  </si>
  <si>
    <t>naprawa dróg gminnych poprzez dostawę kruszywa wraz z rozdysponowaniem</t>
  </si>
  <si>
    <t>Sobienie Szlacheckie</t>
  </si>
  <si>
    <t>1) stworzenie atrakcyjnego miejsca do spotkań mieszkańców sołectwa:</t>
  </si>
  <si>
    <t>2) równanie dróg gminych</t>
  </si>
  <si>
    <t>3) wynajęcie dmuchanej zjeżdżalni na imprezę Dzień Dziecka</t>
  </si>
  <si>
    <t>Sobienie Kiełczewskie Pierwsze</t>
  </si>
  <si>
    <t>2) zakup drogowskazów dwustronnych z nazwą miejscowości i numerem</t>
  </si>
  <si>
    <t>Warszówka</t>
  </si>
  <si>
    <t>1) zagospodarowanie terenu przed budynkiem wiejskim:</t>
  </si>
  <si>
    <t>zakup kostki brukowej i niezbędnych materiałów  wraz z ułożeniem</t>
  </si>
  <si>
    <t>zakup ziemi w celu wyrównania terenu</t>
  </si>
  <si>
    <t xml:space="preserve">zakup roślin, krzewów, trawy i nawozów do pielegnacji </t>
  </si>
  <si>
    <t>Warszawice</t>
  </si>
  <si>
    <t>Wysoczyn</t>
  </si>
  <si>
    <t>1) poprawa estetyki wsi:</t>
  </si>
  <si>
    <t>wykonanie ogrodzenia (zakup siatki ogrodzeniowej i słupków oraz montaż)</t>
  </si>
  <si>
    <t>2) zakup sprzętu do wyposażenia świetlicy:</t>
  </si>
  <si>
    <t>zakup sprzęt RTV wraz z materiałami instalacyjnymi</t>
  </si>
  <si>
    <t>zakup sprzętu sportowego do siłowni</t>
  </si>
  <si>
    <t>Szymanowice Duże</t>
  </si>
  <si>
    <t>Szymanowice Małe</t>
  </si>
  <si>
    <t>1) zakup tablicy informacyjno-ogłoszeniowej</t>
  </si>
  <si>
    <t>Stary Zambrzyków</t>
  </si>
  <si>
    <t>Nowy Zambrzyków</t>
  </si>
  <si>
    <t>Zuzanów</t>
  </si>
  <si>
    <t xml:space="preserve">                                                                                                                Razem wydatki:</t>
  </si>
  <si>
    <t>Kwota</t>
  </si>
  <si>
    <t>Pozostała dzialalność</t>
  </si>
  <si>
    <t xml:space="preserve">Plan wydatków w ramach funduszu sołeckiego na 2016 r.     
</t>
  </si>
  <si>
    <t>dostawa kruszywa wraz z rozdysponowaniem w celu utwardzenia drogi</t>
  </si>
  <si>
    <t>2) dostawa kruszywa wraz z rozdysponowaniem w celu utwardzenia drogi (ul. Akacjowa, ul. Jaworowa)</t>
  </si>
  <si>
    <t>2) dostawa kruszywa wraz z rozdysponowaniem w celu utwardzenia drogi</t>
  </si>
  <si>
    <t>1) dostawa kruszywa wraz z rozdysponowaniem w celu utwardzenia drogi</t>
  </si>
  <si>
    <t>wykonanie instalacji centralnego ogrzewania w budynku wiejskim (zakup materiałów oraz wykonanie usługi)</t>
  </si>
  <si>
    <t xml:space="preserve">Wpływy z podatku od nieruchomości </t>
  </si>
  <si>
    <t xml:space="preserve">Wpływy z podatku rolnego </t>
  </si>
  <si>
    <t xml:space="preserve">Wpływy z podatku leśnego </t>
  </si>
  <si>
    <t xml:space="preserve">Wpływy z podatku od środków transportowych </t>
  </si>
  <si>
    <t>Wpływy z podatku od spadków i darowizn</t>
  </si>
  <si>
    <t xml:space="preserve">Wpływy z opłaty skarbowej </t>
  </si>
  <si>
    <t xml:space="preserve">Wpływy z podatku dochodowego od osób prawnych </t>
  </si>
  <si>
    <t>80148</t>
  </si>
  <si>
    <t xml:space="preserve">Stołówki szkolne i przedszkolne </t>
  </si>
  <si>
    <t xml:space="preserve">Wpływy z usług </t>
  </si>
  <si>
    <t>710</t>
  </si>
  <si>
    <t>Działalność usługowa</t>
  </si>
  <si>
    <t>71004</t>
  </si>
  <si>
    <t>Plany zagospodarowania przestrzennego</t>
  </si>
  <si>
    <t>71095</t>
  </si>
  <si>
    <t>Obsługa długu publicznego</t>
  </si>
  <si>
    <t>Ochrona zdrowia</t>
  </si>
  <si>
    <t xml:space="preserve">Modernizacja drogi powiatowej Nr 2751W Sobienie Kiełczewskie-Zuzanów-Czarnowiec (pomoc rzeczowa)   </t>
  </si>
  <si>
    <t>Udziały gmin w podatkach stanowiących dochód budżetu państwa</t>
  </si>
  <si>
    <t xml:space="preserve">Wpływy z opłat za korzystanie z wyżywienia w jednostkach realizujących zadania z zakresu wychowania przedszkolnego </t>
  </si>
  <si>
    <t xml:space="preserve">Wpływy z odsetek od nieterminowych wpłat z tytułu podatków i opłat </t>
  </si>
  <si>
    <t>Wpływy i wydatki związane z gromadzeniem środków z opłat produktowych</t>
  </si>
  <si>
    <t>Dotacje udzielane w 2016 r. z budżetu gminy podmiotom należącym                                i nie należącym do sektora finansów publicznych</t>
  </si>
  <si>
    <t>Kwota dotacji</t>
  </si>
  <si>
    <t>podmiotowej</t>
  </si>
  <si>
    <t>przedmiotowej</t>
  </si>
  <si>
    <t>celowej</t>
  </si>
  <si>
    <t>Jednostki sektora finansów publicznych</t>
  </si>
  <si>
    <t>Nazwa zadania</t>
  </si>
  <si>
    <t>x</t>
  </si>
  <si>
    <t>Dotacje celowe przekazane gminie na zadnia bieżące realizowane na podstawie porozumień (umów) między jednostkami samorządu terytorialnego</t>
  </si>
  <si>
    <t>Dotacja celowa na pomoc finasowa udzielaną między jednostkami samorządu terytorialnego na dofinansowanie własnych zadań inwestycyjnych i zakupów inwestycyjnych</t>
  </si>
  <si>
    <t xml:space="preserve">Dotacja podmiotowa z budżetu dla samorządowej instytucji kultury </t>
  </si>
  <si>
    <t>Razem jednostki sektora finansów publicznych</t>
  </si>
  <si>
    <t>Jednostki nie należące do sektora finansów publicznych</t>
  </si>
  <si>
    <t xml:space="preserve">Realizacja zadań w zakresie kultury, ochrony dóbr kultury i dziedzictwa narodowego </t>
  </si>
  <si>
    <t xml:space="preserve">Realizacja zadań w zakresie upowszechniania kultury fizycznej </t>
  </si>
  <si>
    <t>a) organizowanie masowych imprez sportowo-rekreacyjnych, rozgrywek ligowych, turniejów oraz innych imprez o podobnym charakterze                                                                                                             b) wspieranie udziału sportowych reprezentacji w imprezach i zawodach sportowych o zasięgu gminnym i ponadgminnym</t>
  </si>
  <si>
    <t>Razem jednostki nie należące do sektora finansów publicznych</t>
  </si>
  <si>
    <t>Ogółem plan dotacji</t>
  </si>
  <si>
    <t>Lecznictwo ambulatoryjne</t>
  </si>
  <si>
    <t>Doposażenie siłowni plenerowej (sprzęt sportowy) na boisku gminnym w Sobieniach-Jeziorach</t>
  </si>
  <si>
    <t>Dział             Rozdział</t>
  </si>
  <si>
    <t>Infrastruktura wodociągowa i sanitacyjna wsi</t>
  </si>
  <si>
    <t xml:space="preserve">Obsługa papierów wartościowych, kredytów i pożyczek jednostek samorządu terytorialnego  </t>
  </si>
  <si>
    <t xml:space="preserve">Gospodarka odpadami </t>
  </si>
  <si>
    <t>Kultura i ochrona dziedzictwa narodowego</t>
  </si>
  <si>
    <t xml:space="preserve">Infrastruktura wodociągowa i sanitacyjna wsi </t>
  </si>
  <si>
    <t>Gimnazja</t>
  </si>
  <si>
    <t xml:space="preserve">Oświetlenie ulic, placów i dróg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</si>
</sst>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???"/>
    <numFmt numFmtId="166" formatCode="000"/>
    <numFmt numFmtId="167" formatCode="#,##0.00_ ;\-#,##0.00\ "/>
  </numFmts>
  <fonts count="5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 CE"/>
    </font>
    <font>
      <sz val="8"/>
      <name val="Arial CE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 CE"/>
      <charset val="238"/>
    </font>
    <font>
      <b/>
      <i/>
      <sz val="6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39" fillId="0" borderId="0"/>
    <xf numFmtId="43" fontId="39" fillId="0" borderId="0" applyFont="0" applyFill="0" applyBorder="0" applyAlignment="0" applyProtection="0"/>
    <xf numFmtId="0" fontId="2" fillId="0" borderId="0"/>
  </cellStyleXfs>
  <cellXfs count="365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0" fillId="0" borderId="3" xfId="3" applyNumberFormat="1" applyFont="1" applyBorder="1" applyAlignment="1">
      <alignment horizontal="right" vertical="center"/>
    </xf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10" fillId="0" borderId="4" xfId="3" applyNumberFormat="1" applyFont="1" applyBorder="1" applyAlignment="1">
      <alignment horizontal="right" vertical="center"/>
    </xf>
    <xf numFmtId="0" fontId="3" fillId="0" borderId="0" xfId="2" applyAlignment="1">
      <alignment horizontal="center"/>
    </xf>
    <xf numFmtId="3" fontId="19" fillId="0" borderId="0" xfId="3" applyNumberFormat="1" applyFont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4" fontId="20" fillId="0" borderId="4" xfId="3" applyNumberFormat="1" applyFont="1" applyFill="1" applyBorder="1" applyAlignment="1">
      <alignment vertical="center"/>
    </xf>
    <xf numFmtId="4" fontId="20" fillId="0" borderId="4" xfId="3" applyNumberFormat="1" applyFont="1" applyBorder="1" applyAlignment="1">
      <alignment vertical="center"/>
    </xf>
    <xf numFmtId="4" fontId="20" fillId="0" borderId="4" xfId="3" applyNumberFormat="1" applyFont="1" applyBorder="1" applyAlignment="1">
      <alignment horizontal="right" vertical="center"/>
    </xf>
    <xf numFmtId="4" fontId="19" fillId="0" borderId="4" xfId="3" applyNumberFormat="1" applyFont="1" applyBorder="1" applyAlignment="1">
      <alignment horizontal="right" vertical="top"/>
    </xf>
    <xf numFmtId="4" fontId="20" fillId="0" borderId="4" xfId="3" applyNumberFormat="1" applyFont="1" applyBorder="1" applyAlignment="1">
      <alignment horizontal="right" vertical="top"/>
    </xf>
    <xf numFmtId="0" fontId="8" fillId="0" borderId="4" xfId="2" applyFont="1" applyBorder="1" applyAlignment="1">
      <alignment horizontal="center" vertical="center"/>
    </xf>
    <xf numFmtId="165" fontId="20" fillId="0" borderId="4" xfId="3" applyNumberFormat="1" applyFont="1" applyBorder="1" applyAlignment="1">
      <alignment horizontal="center" vertical="center"/>
    </xf>
    <xf numFmtId="164" fontId="19" fillId="0" borderId="4" xfId="3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43" fontId="19" fillId="0" borderId="4" xfId="3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/>
    <xf numFmtId="0" fontId="5" fillId="0" borderId="33" xfId="1" applyFont="1" applyFill="1" applyBorder="1" applyAlignment="1"/>
    <xf numFmtId="0" fontId="4" fillId="0" borderId="0" xfId="2" applyFont="1" applyAlignment="1">
      <alignment horizontal="center"/>
    </xf>
    <xf numFmtId="0" fontId="2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4" applyFont="1" applyBorder="1" applyAlignment="1">
      <alignment vertical="center" wrapText="1"/>
    </xf>
    <xf numFmtId="0" fontId="13" fillId="0" borderId="4" xfId="3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2" fillId="0" borderId="0" xfId="4" applyFont="1" applyFill="1" applyAlignment="1">
      <alignment vertical="center"/>
    </xf>
    <xf numFmtId="0" fontId="2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2" borderId="4" xfId="4" applyFont="1" applyFill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vertical="center" wrapText="1"/>
    </xf>
    <xf numFmtId="0" fontId="2" fillId="0" borderId="0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wrapText="1"/>
    </xf>
    <xf numFmtId="0" fontId="2" fillId="0" borderId="4" xfId="5" applyFont="1" applyBorder="1" applyAlignment="1">
      <alignment vertical="center" wrapText="1"/>
    </xf>
    <xf numFmtId="4" fontId="8" fillId="0" borderId="6" xfId="4" applyNumberFormat="1" applyFont="1" applyBorder="1" applyAlignment="1">
      <alignment vertical="center"/>
    </xf>
    <xf numFmtId="4" fontId="8" fillId="0" borderId="1" xfId="4" applyNumberFormat="1" applyFont="1" applyBorder="1" applyAlignment="1">
      <alignment vertical="center"/>
    </xf>
    <xf numFmtId="4" fontId="8" fillId="0" borderId="4" xfId="4" applyNumberFormat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164" fontId="8" fillId="0" borderId="0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Alignment="1">
      <alignment vertical="center"/>
    </xf>
    <xf numFmtId="0" fontId="1" fillId="0" borderId="0" xfId="10" applyAlignment="1">
      <alignment vertical="center"/>
    </xf>
    <xf numFmtId="0" fontId="27" fillId="0" borderId="0" xfId="10" applyFont="1" applyAlignment="1">
      <alignment horizontal="left" vertical="center"/>
    </xf>
    <xf numFmtId="0" fontId="28" fillId="0" borderId="0" xfId="10" applyFont="1" applyAlignment="1">
      <alignment horizontal="right" vertical="top"/>
    </xf>
    <xf numFmtId="0" fontId="30" fillId="0" borderId="4" xfId="10" applyFont="1" applyBorder="1" applyAlignment="1">
      <alignment horizontal="center" vertical="center"/>
    </xf>
    <xf numFmtId="0" fontId="30" fillId="0" borderId="0" xfId="10" applyFont="1" applyAlignment="1">
      <alignment vertical="center"/>
    </xf>
    <xf numFmtId="0" fontId="31" fillId="0" borderId="34" xfId="10" applyFont="1" applyBorder="1" applyAlignment="1">
      <alignment horizontal="center" vertical="center"/>
    </xf>
    <xf numFmtId="0" fontId="31" fillId="0" borderId="34" xfId="10" applyFont="1" applyBorder="1" applyAlignment="1">
      <alignment vertical="center"/>
    </xf>
    <xf numFmtId="164" fontId="1" fillId="0" borderId="0" xfId="10" applyNumberFormat="1" applyAlignment="1">
      <alignment vertical="center"/>
    </xf>
    <xf numFmtId="0" fontId="31" fillId="0" borderId="4" xfId="10" applyFont="1" applyBorder="1" applyAlignment="1">
      <alignment horizontal="center" vertical="center"/>
    </xf>
    <xf numFmtId="0" fontId="31" fillId="0" borderId="36" xfId="10" applyFont="1" applyBorder="1" applyAlignment="1">
      <alignment horizontal="center" vertical="center"/>
    </xf>
    <xf numFmtId="0" fontId="31" fillId="0" borderId="36" xfId="10" applyFont="1" applyBorder="1" applyAlignment="1">
      <alignment vertical="center"/>
    </xf>
    <xf numFmtId="0" fontId="31" fillId="0" borderId="34" xfId="10" applyFont="1" applyBorder="1" applyAlignment="1">
      <alignment vertical="center" wrapText="1"/>
    </xf>
    <xf numFmtId="0" fontId="31" fillId="0" borderId="37" xfId="10" applyFont="1" applyBorder="1" applyAlignment="1">
      <alignment vertical="center"/>
    </xf>
    <xf numFmtId="0" fontId="31" fillId="0" borderId="37" xfId="10" applyFont="1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  <xf numFmtId="0" fontId="32" fillId="0" borderId="0" xfId="10" applyFont="1"/>
    <xf numFmtId="0" fontId="32" fillId="0" borderId="0" xfId="10" applyFont="1" applyAlignment="1">
      <alignment vertical="center"/>
    </xf>
    <xf numFmtId="0" fontId="2" fillId="0" borderId="0" xfId="10" applyFont="1" applyAlignment="1">
      <alignment vertical="center"/>
    </xf>
    <xf numFmtId="0" fontId="10" fillId="0" borderId="5" xfId="3" applyNumberFormat="1" applyFont="1" applyBorder="1" applyAlignment="1">
      <alignment vertical="center" wrapText="1"/>
    </xf>
    <xf numFmtId="0" fontId="13" fillId="0" borderId="4" xfId="3" applyNumberFormat="1" applyFont="1" applyFill="1" applyBorder="1" applyAlignment="1">
      <alignment horizontal="left" vertical="top" wrapText="1"/>
    </xf>
    <xf numFmtId="43" fontId="34" fillId="0" borderId="4" xfId="8" applyFont="1" applyBorder="1" applyAlignment="1">
      <alignment horizontal="left" vertical="top" wrapText="1"/>
    </xf>
    <xf numFmtId="0" fontId="1" fillId="0" borderId="0" xfId="10" applyFont="1" applyAlignment="1">
      <alignment vertical="center"/>
    </xf>
    <xf numFmtId="4" fontId="31" fillId="0" borderId="34" xfId="10" applyNumberFormat="1" applyFont="1" applyBorder="1" applyAlignment="1">
      <alignment vertical="center"/>
    </xf>
    <xf numFmtId="4" fontId="31" fillId="0" borderId="35" xfId="10" applyNumberFormat="1" applyFont="1" applyBorder="1" applyAlignment="1">
      <alignment vertical="center"/>
    </xf>
    <xf numFmtId="4" fontId="31" fillId="0" borderId="4" xfId="10" applyNumberFormat="1" applyFont="1" applyBorder="1" applyAlignment="1">
      <alignment vertical="center"/>
    </xf>
    <xf numFmtId="164" fontId="31" fillId="0" borderId="34" xfId="10" applyNumberFormat="1" applyFont="1" applyBorder="1" applyAlignment="1">
      <alignment vertical="center"/>
    </xf>
    <xf numFmtId="164" fontId="35" fillId="0" borderId="0" xfId="10" applyNumberFormat="1" applyFont="1" applyAlignment="1">
      <alignment vertical="center"/>
    </xf>
    <xf numFmtId="4" fontId="31" fillId="0" borderId="37" xfId="10" applyNumberFormat="1" applyFont="1" applyBorder="1" applyAlignment="1">
      <alignment vertical="center"/>
    </xf>
    <xf numFmtId="4" fontId="31" fillId="0" borderId="38" xfId="10" applyNumberFormat="1" applyFont="1" applyBorder="1" applyAlignment="1">
      <alignment vertical="center"/>
    </xf>
    <xf numFmtId="4" fontId="31" fillId="0" borderId="36" xfId="10" applyNumberFormat="1" applyFont="1" applyBorder="1" applyAlignment="1">
      <alignment vertical="center"/>
    </xf>
    <xf numFmtId="49" fontId="7" fillId="0" borderId="4" xfId="4" applyNumberFormat="1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right" vertical="center"/>
    </xf>
    <xf numFmtId="0" fontId="13" fillId="0" borderId="4" xfId="7" applyNumberFormat="1" applyFont="1" applyBorder="1" applyAlignment="1">
      <alignment vertical="center" wrapText="1"/>
    </xf>
    <xf numFmtId="0" fontId="10" fillId="0" borderId="4" xfId="7" applyNumberFormat="1" applyFont="1" applyBorder="1" applyAlignment="1">
      <alignment vertical="center" wrapText="1"/>
    </xf>
    <xf numFmtId="43" fontId="13" fillId="0" borderId="4" xfId="3" applyFont="1" applyBorder="1" applyAlignment="1">
      <alignment horizontal="left" vertical="center" wrapText="1"/>
    </xf>
    <xf numFmtId="43" fontId="10" fillId="0" borderId="4" xfId="3" applyFont="1" applyBorder="1" applyAlignment="1">
      <alignment horizontal="left" vertical="center" wrapText="1"/>
    </xf>
    <xf numFmtId="49" fontId="14" fillId="0" borderId="4" xfId="4" applyNumberFormat="1" applyFont="1" applyBorder="1" applyAlignment="1">
      <alignment horizontal="right" vertical="center"/>
    </xf>
    <xf numFmtId="0" fontId="33" fillId="0" borderId="4" xfId="4" applyFont="1" applyBorder="1" applyAlignment="1">
      <alignment vertical="center" wrapText="1"/>
    </xf>
    <xf numFmtId="49" fontId="7" fillId="0" borderId="5" xfId="4" applyNumberFormat="1" applyFont="1" applyBorder="1" applyAlignment="1">
      <alignment horizontal="right" vertical="center"/>
    </xf>
    <xf numFmtId="0" fontId="7" fillId="0" borderId="4" xfId="9" applyFont="1" applyBorder="1" applyAlignment="1">
      <alignment vertical="center" wrapText="1"/>
    </xf>
    <xf numFmtId="165" fontId="13" fillId="0" borderId="4" xfId="3" applyNumberFormat="1" applyFont="1" applyBorder="1" applyAlignment="1">
      <alignment horizontal="right" vertical="center"/>
    </xf>
    <xf numFmtId="0" fontId="7" fillId="0" borderId="4" xfId="2" applyFont="1" applyBorder="1" applyAlignment="1">
      <alignment horizontal="right" vertical="center"/>
    </xf>
    <xf numFmtId="0" fontId="38" fillId="0" borderId="4" xfId="0" applyFont="1" applyBorder="1" applyAlignment="1">
      <alignment horizontal="right" vertical="top"/>
    </xf>
    <xf numFmtId="4" fontId="13" fillId="0" borderId="4" xfId="3" applyNumberFormat="1" applyFont="1" applyBorder="1" applyAlignment="1">
      <alignment vertical="center"/>
    </xf>
    <xf numFmtId="4" fontId="10" fillId="0" borderId="4" xfId="3" applyNumberFormat="1" applyFont="1" applyBorder="1" applyAlignment="1">
      <alignment vertical="center"/>
    </xf>
    <xf numFmtId="4" fontId="7" fillId="0" borderId="4" xfId="2" applyNumberFormat="1" applyFont="1" applyBorder="1" applyAlignment="1">
      <alignment vertical="center"/>
    </xf>
    <xf numFmtId="0" fontId="37" fillId="0" borderId="4" xfId="0" applyFont="1" applyBorder="1" applyAlignment="1">
      <alignment horizontal="right" vertical="center"/>
    </xf>
    <xf numFmtId="0" fontId="37" fillId="0" borderId="4" xfId="0" applyFont="1" applyBorder="1" applyAlignment="1">
      <alignment vertical="center"/>
    </xf>
    <xf numFmtId="0" fontId="20" fillId="0" borderId="4" xfId="7" applyNumberFormat="1" applyFont="1" applyFill="1" applyBorder="1" applyAlignment="1">
      <alignment vertical="top" wrapText="1"/>
    </xf>
    <xf numFmtId="43" fontId="19" fillId="0" borderId="4" xfId="3" applyFont="1" applyBorder="1" applyAlignment="1">
      <alignment horizontal="left" vertical="top" wrapText="1"/>
    </xf>
    <xf numFmtId="0" fontId="3" fillId="0" borderId="0" xfId="2" applyFont="1"/>
    <xf numFmtId="49" fontId="8" fillId="0" borderId="4" xfId="2" applyNumberFormat="1" applyFont="1" applyBorder="1" applyAlignment="1">
      <alignment horizontal="center" vertical="center"/>
    </xf>
    <xf numFmtId="166" fontId="20" fillId="0" borderId="4" xfId="3" applyNumberFormat="1" applyFont="1" applyBorder="1" applyAlignment="1">
      <alignment horizontal="center" vertical="top"/>
    </xf>
    <xf numFmtId="49" fontId="19" fillId="0" borderId="4" xfId="3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center" wrapText="1"/>
    </xf>
    <xf numFmtId="44" fontId="7" fillId="0" borderId="4" xfId="4" applyNumberFormat="1" applyFont="1" applyBorder="1" applyAlignment="1">
      <alignment horizontal="left" vertical="center" wrapText="1"/>
    </xf>
    <xf numFmtId="0" fontId="19" fillId="0" borderId="0" xfId="2" applyFont="1"/>
    <xf numFmtId="43" fontId="19" fillId="0" borderId="39" xfId="13" applyFont="1" applyFill="1" applyBorder="1" applyAlignment="1">
      <alignment horizontal="left" vertical="top" wrapText="1"/>
    </xf>
    <xf numFmtId="0" fontId="19" fillId="0" borderId="4" xfId="7" applyNumberFormat="1" applyFont="1" applyBorder="1" applyAlignment="1">
      <alignment vertical="center" wrapText="1"/>
    </xf>
    <xf numFmtId="43" fontId="19" fillId="0" borderId="7" xfId="7" applyFont="1" applyBorder="1" applyAlignment="1">
      <alignment horizontal="left" vertical="top" wrapText="1"/>
    </xf>
    <xf numFmtId="0" fontId="33" fillId="0" borderId="4" xfId="0" applyFont="1" applyBorder="1" applyAlignment="1">
      <alignment horizontal="left" vertical="top" wrapText="1"/>
    </xf>
    <xf numFmtId="0" fontId="14" fillId="0" borderId="5" xfId="2" applyNumberFormat="1" applyFont="1" applyBorder="1" applyAlignment="1">
      <alignment horizontal="right" vertical="center"/>
    </xf>
    <xf numFmtId="0" fontId="14" fillId="0" borderId="5" xfId="10" applyFont="1" applyBorder="1" applyAlignment="1">
      <alignment horizontal="left" vertical="center" wrapText="1"/>
    </xf>
    <xf numFmtId="0" fontId="33" fillId="0" borderId="4" xfId="0" applyFont="1" applyBorder="1" applyAlignment="1">
      <alignment horizontal="justify" vertical="center"/>
    </xf>
    <xf numFmtId="0" fontId="20" fillId="0" borderId="4" xfId="3" applyNumberFormat="1" applyFont="1" applyFill="1" applyBorder="1" applyAlignment="1">
      <alignment horizontal="left" vertical="top" wrapText="1"/>
    </xf>
    <xf numFmtId="43" fontId="13" fillId="0" borderId="4" xfId="8" applyFont="1" applyBorder="1" applyAlignment="1">
      <alignment horizontal="left" vertical="top" wrapText="1"/>
    </xf>
    <xf numFmtId="0" fontId="38" fillId="0" borderId="4" xfId="0" applyFont="1" applyBorder="1" applyAlignment="1">
      <alignment horizontal="right" vertical="center"/>
    </xf>
    <xf numFmtId="0" fontId="39" fillId="0" borderId="0" xfId="15"/>
    <xf numFmtId="0" fontId="40" fillId="0" borderId="0" xfId="15" applyFont="1"/>
    <xf numFmtId="0" fontId="41" fillId="2" borderId="4" xfId="15" applyFont="1" applyFill="1" applyBorder="1" applyAlignment="1">
      <alignment horizontal="center" vertical="center"/>
    </xf>
    <xf numFmtId="0" fontId="41" fillId="2" borderId="4" xfId="15" applyFont="1" applyFill="1" applyBorder="1" applyAlignment="1">
      <alignment horizontal="center" vertical="center" wrapText="1"/>
    </xf>
    <xf numFmtId="43" fontId="41" fillId="2" borderId="4" xfId="16" applyFont="1" applyFill="1" applyBorder="1" applyAlignment="1">
      <alignment horizontal="center" vertical="center"/>
    </xf>
    <xf numFmtId="43" fontId="41" fillId="2" borderId="4" xfId="16" applyFont="1" applyFill="1" applyBorder="1" applyAlignment="1">
      <alignment horizontal="center" vertical="center" wrapText="1"/>
    </xf>
    <xf numFmtId="0" fontId="36" fillId="0" borderId="0" xfId="15" applyFont="1"/>
    <xf numFmtId="0" fontId="43" fillId="2" borderId="30" xfId="15" applyFont="1" applyFill="1" applyBorder="1" applyAlignment="1">
      <alignment vertical="top"/>
    </xf>
    <xf numFmtId="0" fontId="43" fillId="2" borderId="28" xfId="15" applyFont="1" applyFill="1" applyBorder="1" applyAlignment="1">
      <alignment vertical="top"/>
    </xf>
    <xf numFmtId="43" fontId="42" fillId="2" borderId="29" xfId="15" applyNumberFormat="1" applyFont="1" applyFill="1" applyBorder="1" applyAlignment="1">
      <alignment vertical="top"/>
    </xf>
    <xf numFmtId="0" fontId="43" fillId="2" borderId="5" xfId="15" applyFont="1" applyFill="1" applyBorder="1" applyAlignment="1">
      <alignment horizontal="left" vertical="top" wrapText="1"/>
    </xf>
    <xf numFmtId="49" fontId="43" fillId="0" borderId="4" xfId="16" applyNumberFormat="1" applyFont="1" applyBorder="1" applyAlignment="1">
      <alignment horizontal="center" vertical="center"/>
    </xf>
    <xf numFmtId="0" fontId="43" fillId="2" borderId="4" xfId="15" applyFont="1" applyFill="1" applyBorder="1" applyAlignment="1">
      <alignment horizontal="center" vertical="center" wrapText="1"/>
    </xf>
    <xf numFmtId="43" fontId="43" fillId="2" borderId="4" xfId="16" applyFont="1" applyFill="1" applyBorder="1" applyAlignment="1">
      <alignment horizontal="left" vertical="center"/>
    </xf>
    <xf numFmtId="0" fontId="43" fillId="2" borderId="5" xfId="15" applyFont="1" applyFill="1" applyBorder="1" applyAlignment="1">
      <alignment horizontal="left" vertical="center" wrapText="1"/>
    </xf>
    <xf numFmtId="49" fontId="43" fillId="0" borderId="7" xfId="16" applyNumberFormat="1" applyFont="1" applyBorder="1" applyAlignment="1">
      <alignment vertical="center"/>
    </xf>
    <xf numFmtId="49" fontId="43" fillId="0" borderId="6" xfId="16" applyNumberFormat="1" applyFont="1" applyBorder="1" applyAlignment="1">
      <alignment vertical="center"/>
    </xf>
    <xf numFmtId="49" fontId="43" fillId="0" borderId="5" xfId="16" applyNumberFormat="1" applyFont="1" applyBorder="1" applyAlignment="1">
      <alignment vertical="center"/>
    </xf>
    <xf numFmtId="0" fontId="43" fillId="0" borderId="5" xfId="15" applyFont="1" applyBorder="1" applyAlignment="1">
      <alignment vertical="top" wrapText="1"/>
    </xf>
    <xf numFmtId="0" fontId="42" fillId="2" borderId="4" xfId="15" applyFont="1" applyFill="1" applyBorder="1" applyAlignment="1">
      <alignment horizontal="left" vertical="center"/>
    </xf>
    <xf numFmtId="43" fontId="42" fillId="2" borderId="4" xfId="16" applyFont="1" applyFill="1" applyBorder="1" applyAlignment="1">
      <alignment horizontal="center" vertical="center"/>
    </xf>
    <xf numFmtId="0" fontId="43" fillId="0" borderId="7" xfId="15" applyFont="1" applyBorder="1" applyAlignment="1">
      <alignment vertical="center"/>
    </xf>
    <xf numFmtId="0" fontId="43" fillId="0" borderId="6" xfId="15" applyFont="1" applyBorder="1" applyAlignment="1">
      <alignment vertical="center"/>
    </xf>
    <xf numFmtId="0" fontId="43" fillId="0" borderId="5" xfId="15" applyFont="1" applyBorder="1" applyAlignment="1">
      <alignment vertical="center"/>
    </xf>
    <xf numFmtId="0" fontId="43" fillId="0" borderId="5" xfId="15" applyFont="1" applyBorder="1" applyAlignment="1">
      <alignment vertical="center" wrapText="1"/>
    </xf>
    <xf numFmtId="0" fontId="42" fillId="2" borderId="4" xfId="15" applyFont="1" applyFill="1" applyBorder="1" applyAlignment="1">
      <alignment horizontal="left" vertical="center" wrapText="1"/>
    </xf>
    <xf numFmtId="0" fontId="43" fillId="0" borderId="5" xfId="15" applyFont="1" applyBorder="1" applyAlignment="1">
      <alignment horizontal="left" vertical="center" wrapText="1"/>
    </xf>
    <xf numFmtId="43" fontId="43" fillId="2" borderId="4" xfId="16" applyFont="1" applyFill="1" applyBorder="1" applyAlignment="1">
      <alignment horizontal="center" vertical="center"/>
    </xf>
    <xf numFmtId="43" fontId="42" fillId="0" borderId="4" xfId="16" applyFont="1" applyBorder="1" applyAlignment="1">
      <alignment horizontal="center" vertical="center"/>
    </xf>
    <xf numFmtId="0" fontId="42" fillId="2" borderId="2" xfId="15" applyFont="1" applyFill="1" applyBorder="1" applyAlignment="1">
      <alignment horizontal="left" vertical="center" wrapText="1"/>
    </xf>
    <xf numFmtId="0" fontId="43" fillId="2" borderId="7" xfId="15" applyFont="1" applyFill="1" applyBorder="1" applyAlignment="1">
      <alignment vertical="center"/>
    </xf>
    <xf numFmtId="0" fontId="43" fillId="2" borderId="6" xfId="15" applyFont="1" applyFill="1" applyBorder="1" applyAlignment="1">
      <alignment vertical="center"/>
    </xf>
    <xf numFmtId="0" fontId="43" fillId="2" borderId="5" xfId="15" applyFont="1" applyFill="1" applyBorder="1" applyAlignment="1">
      <alignment vertical="center"/>
    </xf>
    <xf numFmtId="43" fontId="43" fillId="2" borderId="4" xfId="16" applyFont="1" applyFill="1" applyBorder="1" applyAlignment="1">
      <alignment horizontal="left" vertical="center" wrapText="1"/>
    </xf>
    <xf numFmtId="0" fontId="43" fillId="0" borderId="32" xfId="15" applyFont="1" applyBorder="1" applyAlignment="1">
      <alignment vertical="center" wrapText="1"/>
    </xf>
    <xf numFmtId="0" fontId="43" fillId="0" borderId="6" xfId="15" applyFont="1" applyBorder="1" applyAlignment="1">
      <alignment horizontal="left" vertical="center" wrapText="1"/>
    </xf>
    <xf numFmtId="43" fontId="43" fillId="2" borderId="5" xfId="16" applyFont="1" applyFill="1" applyBorder="1" applyAlignment="1">
      <alignment horizontal="left" vertical="center"/>
    </xf>
    <xf numFmtId="0" fontId="43" fillId="0" borderId="4" xfId="15" applyFont="1" applyBorder="1" applyAlignment="1">
      <alignment horizontal="center" vertical="center"/>
    </xf>
    <xf numFmtId="43" fontId="43" fillId="0" borderId="4" xfId="16" applyFont="1" applyBorder="1" applyAlignment="1">
      <alignment horizontal="left" vertical="center"/>
    </xf>
    <xf numFmtId="0" fontId="43" fillId="0" borderId="40" xfId="15" applyFont="1" applyBorder="1" applyAlignment="1">
      <alignment horizontal="left" vertical="center" wrapText="1"/>
    </xf>
    <xf numFmtId="0" fontId="43" fillId="0" borderId="1" xfId="15" applyFont="1" applyBorder="1" applyAlignment="1">
      <alignment horizontal="center" vertical="center"/>
    </xf>
    <xf numFmtId="43" fontId="43" fillId="0" borderId="32" xfId="16" applyFont="1" applyBorder="1" applyAlignment="1">
      <alignment horizontal="left" vertical="center"/>
    </xf>
    <xf numFmtId="43" fontId="43" fillId="0" borderId="5" xfId="16" applyFont="1" applyBorder="1" applyAlignment="1">
      <alignment horizontal="left" vertical="center"/>
    </xf>
    <xf numFmtId="43" fontId="42" fillId="0" borderId="4" xfId="16" applyFont="1" applyBorder="1" applyAlignment="1">
      <alignment horizontal="left" vertical="center"/>
    </xf>
    <xf numFmtId="0" fontId="43" fillId="0" borderId="4" xfId="15" applyFont="1" applyBorder="1" applyAlignment="1">
      <alignment vertical="center"/>
    </xf>
    <xf numFmtId="0" fontId="43" fillId="0" borderId="1" xfId="15" applyFont="1" applyBorder="1" applyAlignment="1">
      <alignment horizontal="center" vertical="center" wrapText="1"/>
    </xf>
    <xf numFmtId="0" fontId="39" fillId="0" borderId="0" xfId="15" applyAlignment="1">
      <alignment vertical="center"/>
    </xf>
    <xf numFmtId="0" fontId="43" fillId="0" borderId="4" xfId="15" applyFont="1" applyBorder="1" applyAlignment="1">
      <alignment horizontal="center" vertical="center" wrapText="1"/>
    </xf>
    <xf numFmtId="0" fontId="43" fillId="2" borderId="32" xfId="15" applyFont="1" applyFill="1" applyBorder="1" applyAlignment="1">
      <alignment horizontal="left" vertical="center" wrapText="1"/>
    </xf>
    <xf numFmtId="49" fontId="43" fillId="0" borderId="1" xfId="16" applyNumberFormat="1" applyFont="1" applyBorder="1" applyAlignment="1">
      <alignment horizontal="center" vertical="center"/>
    </xf>
    <xf numFmtId="43" fontId="43" fillId="2" borderId="1" xfId="16" applyFont="1" applyFill="1" applyBorder="1" applyAlignment="1">
      <alignment horizontal="left" vertical="center"/>
    </xf>
    <xf numFmtId="43" fontId="42" fillId="0" borderId="1" xfId="16" applyFont="1" applyBorder="1" applyAlignment="1">
      <alignment horizontal="center" vertical="center"/>
    </xf>
    <xf numFmtId="43" fontId="42" fillId="4" borderId="4" xfId="15" applyNumberFormat="1" applyFont="1" applyFill="1" applyBorder="1" applyAlignment="1">
      <alignment vertical="center"/>
    </xf>
    <xf numFmtId="43" fontId="42" fillId="4" borderId="4" xfId="16" applyFont="1" applyFill="1" applyBorder="1" applyAlignment="1">
      <alignment horizontal="center" vertical="center"/>
    </xf>
    <xf numFmtId="0" fontId="39" fillId="2" borderId="0" xfId="15" applyFill="1" applyAlignment="1">
      <alignment vertical="center"/>
    </xf>
    <xf numFmtId="0" fontId="42" fillId="2" borderId="4" xfId="15" applyFont="1" applyFill="1" applyBorder="1" applyAlignment="1">
      <alignment horizontal="center" vertical="center"/>
    </xf>
    <xf numFmtId="0" fontId="42" fillId="0" borderId="4" xfId="15" applyFont="1" applyBorder="1"/>
    <xf numFmtId="43" fontId="42" fillId="2" borderId="4" xfId="15" applyNumberFormat="1" applyFont="1" applyFill="1" applyBorder="1"/>
    <xf numFmtId="43" fontId="43" fillId="2" borderId="4" xfId="15" applyNumberFormat="1" applyFont="1" applyFill="1" applyBorder="1"/>
    <xf numFmtId="43" fontId="39" fillId="0" borderId="0" xfId="15" applyNumberFormat="1"/>
    <xf numFmtId="0" fontId="43" fillId="0" borderId="4" xfId="15" applyFont="1" applyBorder="1"/>
    <xf numFmtId="43" fontId="43" fillId="2" borderId="4" xfId="16" applyFont="1" applyFill="1" applyBorder="1" applyAlignment="1">
      <alignment horizontal="left"/>
    </xf>
    <xf numFmtId="43" fontId="42" fillId="2" borderId="4" xfId="16" applyFont="1" applyFill="1" applyBorder="1" applyAlignment="1">
      <alignment horizontal="left"/>
    </xf>
    <xf numFmtId="43" fontId="42" fillId="2" borderId="4" xfId="16" applyFont="1" applyFill="1" applyBorder="1" applyAlignment="1">
      <alignment horizontal="left" vertical="center"/>
    </xf>
    <xf numFmtId="167" fontId="39" fillId="0" borderId="0" xfId="15" applyNumberFormat="1"/>
    <xf numFmtId="0" fontId="14" fillId="0" borderId="5" xfId="2" applyNumberFormat="1" applyFont="1" applyBorder="1" applyAlignment="1">
      <alignment horizontal="right" vertical="center"/>
    </xf>
    <xf numFmtId="0" fontId="43" fillId="0" borderId="31" xfId="15" applyFont="1" applyBorder="1" applyAlignment="1">
      <alignment horizontal="center" vertical="center" wrapText="1"/>
    </xf>
    <xf numFmtId="0" fontId="39" fillId="0" borderId="0" xfId="15" applyAlignment="1"/>
    <xf numFmtId="0" fontId="5" fillId="0" borderId="4" xfId="4" applyFont="1" applyBorder="1" applyAlignment="1">
      <alignment horizontal="center" vertical="center"/>
    </xf>
    <xf numFmtId="43" fontId="20" fillId="0" borderId="4" xfId="3" applyFont="1" applyBorder="1" applyAlignment="1">
      <alignment horizontal="left" vertical="center" wrapText="1"/>
    </xf>
    <xf numFmtId="0" fontId="14" fillId="0" borderId="5" xfId="2" applyNumberFormat="1" applyFont="1" applyBorder="1" applyAlignment="1">
      <alignment horizontal="right" vertical="center"/>
    </xf>
    <xf numFmtId="43" fontId="13" fillId="0" borderId="4" xfId="8" applyFont="1" applyBorder="1" applyAlignment="1">
      <alignment horizontal="left" vertical="center" wrapText="1"/>
    </xf>
    <xf numFmtId="0" fontId="19" fillId="0" borderId="4" xfId="7" applyNumberFormat="1" applyFont="1" applyBorder="1" applyAlignment="1">
      <alignment vertical="top" wrapText="1"/>
    </xf>
    <xf numFmtId="0" fontId="46" fillId="0" borderId="0" xfId="10" applyFont="1" applyAlignment="1">
      <alignment horizontal="center" vertical="top"/>
    </xf>
    <xf numFmtId="0" fontId="1" fillId="0" borderId="0" xfId="10"/>
    <xf numFmtId="0" fontId="49" fillId="0" borderId="0" xfId="10" applyFont="1" applyAlignment="1">
      <alignment horizontal="center"/>
    </xf>
    <xf numFmtId="0" fontId="51" fillId="0" borderId="1" xfId="10" applyFont="1" applyBorder="1" applyAlignment="1">
      <alignment horizontal="center" vertical="top" wrapText="1"/>
    </xf>
    <xf numFmtId="0" fontId="50" fillId="0" borderId="4" xfId="10" applyFont="1" applyBorder="1" applyAlignment="1">
      <alignment horizontal="center" vertical="center" wrapText="1"/>
    </xf>
    <xf numFmtId="4" fontId="50" fillId="0" borderId="4" xfId="10" applyNumberFormat="1" applyFont="1" applyBorder="1" applyAlignment="1">
      <alignment horizontal="center" vertical="center" wrapText="1"/>
    </xf>
    <xf numFmtId="0" fontId="52" fillId="0" borderId="3" xfId="5" applyFont="1" applyBorder="1" applyAlignment="1">
      <alignment horizontal="center" vertical="top" wrapText="1"/>
    </xf>
    <xf numFmtId="0" fontId="52" fillId="0" borderId="29" xfId="17" applyFont="1" applyFill="1" applyBorder="1" applyAlignment="1">
      <alignment vertical="center" wrapText="1"/>
    </xf>
    <xf numFmtId="4" fontId="52" fillId="0" borderId="3" xfId="5" applyNumberFormat="1" applyFont="1" applyBorder="1" applyAlignment="1">
      <alignment horizontal="center" vertical="top" wrapText="1"/>
    </xf>
    <xf numFmtId="4" fontId="8" fillId="0" borderId="3" xfId="5" applyNumberFormat="1" applyFont="1" applyBorder="1" applyAlignment="1">
      <alignment horizontal="center"/>
    </xf>
    <xf numFmtId="0" fontId="2" fillId="0" borderId="0" xfId="5"/>
    <xf numFmtId="0" fontId="52" fillId="0" borderId="4" xfId="5" applyFont="1" applyBorder="1" applyAlignment="1">
      <alignment horizontal="center" vertical="top" wrapText="1"/>
    </xf>
    <xf numFmtId="0" fontId="52" fillId="0" borderId="5" xfId="17" applyFont="1" applyFill="1" applyBorder="1" applyAlignment="1">
      <alignment vertical="center" wrapText="1"/>
    </xf>
    <xf numFmtId="4" fontId="52" fillId="0" borderId="4" xfId="5" applyNumberFormat="1" applyFont="1" applyBorder="1" applyAlignment="1">
      <alignment horizontal="center" vertical="top" wrapText="1"/>
    </xf>
    <xf numFmtId="4" fontId="8" fillId="0" borderId="4" xfId="5" applyNumberFormat="1" applyFont="1" applyBorder="1" applyAlignment="1">
      <alignment horizontal="center"/>
    </xf>
    <xf numFmtId="0" fontId="52" fillId="0" borderId="2" xfId="10" applyFont="1" applyBorder="1" applyAlignment="1">
      <alignment horizontal="center" vertical="top" wrapText="1"/>
    </xf>
    <xf numFmtId="0" fontId="52" fillId="0" borderId="41" xfId="10" applyFont="1" applyBorder="1" applyAlignment="1">
      <alignment horizontal="left" vertical="top" wrapText="1"/>
    </xf>
    <xf numFmtId="4" fontId="52" fillId="0" borderId="2" xfId="10" applyNumberFormat="1" applyFont="1" applyBorder="1" applyAlignment="1">
      <alignment horizontal="center" vertical="top" wrapText="1"/>
    </xf>
    <xf numFmtId="0" fontId="52" fillId="0" borderId="3" xfId="6" applyFont="1" applyBorder="1" applyAlignment="1">
      <alignment horizontal="center" vertical="top" wrapText="1"/>
    </xf>
    <xf numFmtId="0" fontId="52" fillId="0" borderId="3" xfId="6" applyFont="1" applyBorder="1" applyAlignment="1">
      <alignment horizontal="left" vertical="top" wrapText="1"/>
    </xf>
    <xf numFmtId="4" fontId="52" fillId="0" borderId="3" xfId="6" applyNumberFormat="1" applyFont="1" applyBorder="1" applyAlignment="1">
      <alignment horizontal="center" vertical="top" wrapText="1"/>
    </xf>
    <xf numFmtId="0" fontId="2" fillId="0" borderId="0" xfId="6"/>
    <xf numFmtId="0" fontId="52" fillId="0" borderId="3" xfId="10" applyFont="1" applyBorder="1" applyAlignment="1">
      <alignment horizontal="center" vertical="top" wrapText="1"/>
    </xf>
    <xf numFmtId="0" fontId="52" fillId="0" borderId="3" xfId="10" applyFont="1" applyBorder="1" applyAlignment="1">
      <alignment horizontal="left" vertical="top" wrapText="1"/>
    </xf>
    <xf numFmtId="4" fontId="52" fillId="0" borderId="3" xfId="10" applyNumberFormat="1" applyFont="1" applyBorder="1" applyAlignment="1">
      <alignment horizontal="center" vertical="top" wrapText="1"/>
    </xf>
    <xf numFmtId="0" fontId="52" fillId="0" borderId="2" xfId="10" applyFont="1" applyBorder="1" applyAlignment="1">
      <alignment horizontal="left" vertical="top" wrapText="1"/>
    </xf>
    <xf numFmtId="4" fontId="52" fillId="0" borderId="1" xfId="10" applyNumberFormat="1" applyFont="1" applyBorder="1" applyAlignment="1">
      <alignment horizontal="center" vertical="top" wrapText="1"/>
    </xf>
    <xf numFmtId="4" fontId="50" fillId="3" borderId="4" xfId="10" applyNumberFormat="1" applyFont="1" applyFill="1" applyBorder="1" applyAlignment="1">
      <alignment horizontal="center" vertical="center" wrapText="1"/>
    </xf>
    <xf numFmtId="0" fontId="53" fillId="0" borderId="0" xfId="10" applyFont="1" applyAlignment="1">
      <alignment horizontal="center"/>
    </xf>
    <xf numFmtId="43" fontId="39" fillId="0" borderId="0" xfId="15" applyNumberFormat="1" applyAlignment="1"/>
    <xf numFmtId="0" fontId="21" fillId="0" borderId="7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4" fillId="0" borderId="0" xfId="1" applyFont="1" applyAlignment="1">
      <alignment horizontal="center"/>
    </xf>
    <xf numFmtId="0" fontId="22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5" xfId="2" applyNumberFormat="1" applyFont="1" applyFill="1" applyBorder="1" applyAlignment="1">
      <alignment horizontal="right" vertical="center"/>
    </xf>
    <xf numFmtId="0" fontId="14" fillId="0" borderId="7" xfId="2" applyNumberFormat="1" applyFont="1" applyBorder="1" applyAlignment="1">
      <alignment horizontal="right" vertical="center"/>
    </xf>
    <xf numFmtId="0" fontId="14" fillId="0" borderId="6" xfId="2" applyNumberFormat="1" applyFont="1" applyBorder="1" applyAlignment="1">
      <alignment horizontal="right" vertical="center"/>
    </xf>
    <xf numFmtId="0" fontId="14" fillId="0" borderId="5" xfId="2" applyNumberFormat="1" applyFont="1" applyBorder="1" applyAlignment="1">
      <alignment horizontal="right" vertical="center"/>
    </xf>
    <xf numFmtId="0" fontId="5" fillId="0" borderId="4" xfId="4" applyFont="1" applyFill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42" fillId="2" borderId="3" xfId="15" applyFont="1" applyFill="1" applyBorder="1" applyAlignment="1">
      <alignment horizontal="left" vertical="center"/>
    </xf>
    <xf numFmtId="0" fontId="42" fillId="2" borderId="4" xfId="15" applyFont="1" applyFill="1" applyBorder="1" applyAlignment="1">
      <alignment horizontal="left" vertical="center"/>
    </xf>
    <xf numFmtId="43" fontId="42" fillId="2" borderId="3" xfId="16" applyFont="1" applyFill="1" applyBorder="1" applyAlignment="1">
      <alignment horizontal="center" vertical="center"/>
    </xf>
    <xf numFmtId="43" fontId="42" fillId="2" borderId="4" xfId="16" applyFont="1" applyFill="1" applyBorder="1" applyAlignment="1">
      <alignment horizontal="center" vertical="center"/>
    </xf>
    <xf numFmtId="0" fontId="42" fillId="2" borderId="1" xfId="15" applyFont="1" applyFill="1" applyBorder="1" applyAlignment="1">
      <alignment horizontal="left" vertical="center"/>
    </xf>
    <xf numFmtId="43" fontId="42" fillId="2" borderId="1" xfId="16" applyFont="1" applyFill="1" applyBorder="1" applyAlignment="1">
      <alignment horizontal="center" vertical="center"/>
    </xf>
    <xf numFmtId="0" fontId="42" fillId="2" borderId="2" xfId="15" applyFont="1" applyFill="1" applyBorder="1" applyAlignment="1">
      <alignment horizontal="left" vertical="center"/>
    </xf>
    <xf numFmtId="43" fontId="42" fillId="2" borderId="2" xfId="16" applyFont="1" applyFill="1" applyBorder="1" applyAlignment="1">
      <alignment horizontal="center" vertical="center"/>
    </xf>
    <xf numFmtId="0" fontId="42" fillId="2" borderId="1" xfId="15" applyFont="1" applyFill="1" applyBorder="1" applyAlignment="1">
      <alignment horizontal="left" vertical="center" wrapText="1"/>
    </xf>
    <xf numFmtId="0" fontId="42" fillId="2" borderId="2" xfId="15" applyFont="1" applyFill="1" applyBorder="1" applyAlignment="1">
      <alignment horizontal="left" vertical="center" wrapText="1"/>
    </xf>
    <xf numFmtId="0" fontId="42" fillId="2" borderId="3" xfId="15" applyFont="1" applyFill="1" applyBorder="1" applyAlignment="1">
      <alignment horizontal="left" vertical="center" wrapText="1"/>
    </xf>
    <xf numFmtId="43" fontId="42" fillId="0" borderId="1" xfId="16" applyFont="1" applyBorder="1" applyAlignment="1">
      <alignment horizontal="center" vertical="center"/>
    </xf>
    <xf numFmtId="43" fontId="42" fillId="0" borderId="3" xfId="16" applyFont="1" applyBorder="1" applyAlignment="1">
      <alignment horizontal="center" vertical="center"/>
    </xf>
    <xf numFmtId="0" fontId="42" fillId="4" borderId="7" xfId="15" applyFont="1" applyFill="1" applyBorder="1" applyAlignment="1">
      <alignment horizontal="center" vertical="center"/>
    </xf>
    <xf numFmtId="0" fontId="42" fillId="4" borderId="5" xfId="15" applyFont="1" applyFill="1" applyBorder="1" applyAlignment="1">
      <alignment horizontal="center" vertical="center"/>
    </xf>
    <xf numFmtId="43" fontId="42" fillId="4" borderId="4" xfId="15" applyNumberFormat="1" applyFont="1" applyFill="1" applyBorder="1" applyAlignment="1">
      <alignment horizontal="center" vertical="center"/>
    </xf>
    <xf numFmtId="0" fontId="42" fillId="4" borderId="4" xfId="15" applyFont="1" applyFill="1" applyBorder="1" applyAlignment="1">
      <alignment horizontal="center" vertical="center"/>
    </xf>
    <xf numFmtId="0" fontId="42" fillId="2" borderId="4" xfId="15" applyFont="1" applyFill="1" applyBorder="1" applyAlignment="1">
      <alignment horizontal="center" vertical="center" wrapText="1"/>
    </xf>
    <xf numFmtId="0" fontId="42" fillId="2" borderId="4" xfId="15" applyFont="1" applyFill="1" applyBorder="1" applyAlignment="1">
      <alignment horizontal="center" vertical="center"/>
    </xf>
    <xf numFmtId="43" fontId="42" fillId="2" borderId="4" xfId="16" applyFont="1" applyFill="1" applyBorder="1" applyAlignment="1">
      <alignment horizontal="center"/>
    </xf>
    <xf numFmtId="43" fontId="43" fillId="2" borderId="7" xfId="16" applyFont="1" applyFill="1" applyBorder="1" applyAlignment="1">
      <alignment horizontal="center"/>
    </xf>
    <xf numFmtId="43" fontId="43" fillId="2" borderId="6" xfId="16" applyFont="1" applyFill="1" applyBorder="1" applyAlignment="1">
      <alignment horizontal="center"/>
    </xf>
    <xf numFmtId="43" fontId="43" fillId="2" borderId="5" xfId="16" applyFont="1" applyFill="1" applyBorder="1" applyAlignment="1">
      <alignment horizontal="center"/>
    </xf>
    <xf numFmtId="43" fontId="43" fillId="2" borderId="4" xfId="16" applyFont="1" applyFill="1" applyBorder="1" applyAlignment="1">
      <alignment horizontal="center"/>
    </xf>
    <xf numFmtId="0" fontId="45" fillId="0" borderId="0" xfId="15" applyFont="1" applyBorder="1" applyAlignment="1">
      <alignment horizontal="center" vertical="center" wrapText="1"/>
    </xf>
    <xf numFmtId="0" fontId="43" fillId="0" borderId="1" xfId="15" applyFont="1" applyBorder="1" applyAlignment="1">
      <alignment horizontal="left" vertical="center" wrapText="1"/>
    </xf>
    <xf numFmtId="0" fontId="43" fillId="0" borderId="3" xfId="15" applyFont="1" applyBorder="1" applyAlignment="1">
      <alignment horizontal="left" vertical="center" wrapText="1"/>
    </xf>
    <xf numFmtId="0" fontId="43" fillId="2" borderId="1" xfId="15" applyFont="1" applyFill="1" applyBorder="1" applyAlignment="1">
      <alignment horizontal="left" vertical="center" wrapText="1"/>
    </xf>
    <xf numFmtId="0" fontId="43" fillId="2" borderId="3" xfId="15" applyFont="1" applyFill="1" applyBorder="1" applyAlignment="1">
      <alignment horizontal="left" vertical="center" wrapText="1"/>
    </xf>
    <xf numFmtId="0" fontId="44" fillId="0" borderId="0" xfId="15" applyFont="1" applyBorder="1" applyAlignment="1">
      <alignment horizontal="center"/>
    </xf>
    <xf numFmtId="43" fontId="42" fillId="0" borderId="4" xfId="16" applyFont="1" applyBorder="1" applyAlignment="1">
      <alignment horizontal="center" vertical="center"/>
    </xf>
    <xf numFmtId="43" fontId="42" fillId="0" borderId="2" xfId="16" applyFont="1" applyBorder="1" applyAlignment="1">
      <alignment horizontal="center" vertical="center"/>
    </xf>
    <xf numFmtId="0" fontId="42" fillId="4" borderId="6" xfId="15" applyFont="1" applyFill="1" applyBorder="1" applyAlignment="1">
      <alignment horizontal="center" vertical="center"/>
    </xf>
    <xf numFmtId="0" fontId="29" fillId="0" borderId="4" xfId="10" applyFont="1" applyBorder="1" applyAlignment="1">
      <alignment horizontal="center" vertical="center"/>
    </xf>
    <xf numFmtId="0" fontId="26" fillId="0" borderId="0" xfId="10" applyFont="1" applyAlignment="1">
      <alignment horizontal="center" vertical="center"/>
    </xf>
    <xf numFmtId="0" fontId="29" fillId="3" borderId="4" xfId="10" applyFont="1" applyFill="1" applyBorder="1" applyAlignment="1">
      <alignment horizontal="center" vertical="center"/>
    </xf>
    <xf numFmtId="0" fontId="29" fillId="3" borderId="4" xfId="10" applyFont="1" applyFill="1" applyBorder="1" applyAlignment="1">
      <alignment horizontal="center" vertical="center" wrapText="1"/>
    </xf>
    <xf numFmtId="0" fontId="29" fillId="3" borderId="1" xfId="10" applyFont="1" applyFill="1" applyBorder="1" applyAlignment="1">
      <alignment horizontal="center" vertical="center" wrapText="1"/>
    </xf>
    <xf numFmtId="0" fontId="29" fillId="3" borderId="2" xfId="10" applyFont="1" applyFill="1" applyBorder="1" applyAlignment="1">
      <alignment horizontal="center" vertical="center"/>
    </xf>
    <xf numFmtId="0" fontId="29" fillId="3" borderId="3" xfId="10" applyFont="1" applyFill="1" applyBorder="1" applyAlignment="1">
      <alignment horizontal="center" vertical="center"/>
    </xf>
    <xf numFmtId="0" fontId="52" fillId="0" borderId="2" xfId="10" applyFont="1" applyBorder="1" applyAlignment="1">
      <alignment horizontal="center" vertical="top" wrapText="1"/>
    </xf>
    <xf numFmtId="0" fontId="47" fillId="0" borderId="0" xfId="10" applyFont="1" applyAlignment="1">
      <alignment horizontal="center" wrapText="1"/>
    </xf>
    <xf numFmtId="0" fontId="48" fillId="0" borderId="0" xfId="10" applyFont="1" applyAlignment="1">
      <alignment wrapText="1"/>
    </xf>
    <xf numFmtId="0" fontId="50" fillId="3" borderId="4" xfId="10" applyFont="1" applyFill="1" applyBorder="1" applyAlignment="1">
      <alignment horizontal="center" vertical="center" wrapText="1"/>
    </xf>
    <xf numFmtId="0" fontId="50" fillId="3" borderId="33" xfId="10" applyFont="1" applyFill="1" applyBorder="1" applyAlignment="1">
      <alignment horizontal="center" vertical="center" wrapText="1"/>
    </xf>
    <xf numFmtId="0" fontId="50" fillId="3" borderId="40" xfId="10" applyFont="1" applyFill="1" applyBorder="1" applyAlignment="1">
      <alignment horizontal="center" vertical="center" wrapText="1"/>
    </xf>
    <xf numFmtId="0" fontId="50" fillId="3" borderId="32" xfId="10" applyFont="1" applyFill="1" applyBorder="1" applyAlignment="1">
      <alignment horizontal="center" vertical="center" wrapText="1"/>
    </xf>
    <xf numFmtId="0" fontId="50" fillId="3" borderId="30" xfId="10" applyFont="1" applyFill="1" applyBorder="1" applyAlignment="1">
      <alignment horizontal="center" vertical="center" wrapText="1"/>
    </xf>
    <xf numFmtId="0" fontId="50" fillId="3" borderId="28" xfId="10" applyFont="1" applyFill="1" applyBorder="1" applyAlignment="1">
      <alignment horizontal="center" vertical="center" wrapText="1"/>
    </xf>
    <xf numFmtId="0" fontId="50" fillId="3" borderId="29" xfId="10" applyFont="1" applyFill="1" applyBorder="1" applyAlignment="1">
      <alignment horizontal="center" vertical="center" wrapText="1"/>
    </xf>
    <xf numFmtId="0" fontId="50" fillId="3" borderId="1" xfId="10" applyFont="1" applyFill="1" applyBorder="1" applyAlignment="1">
      <alignment horizontal="center" vertical="center" wrapText="1"/>
    </xf>
    <xf numFmtId="0" fontId="50" fillId="3" borderId="3" xfId="10" applyFont="1" applyFill="1" applyBorder="1" applyAlignment="1">
      <alignment horizontal="center" vertical="center" wrapText="1"/>
    </xf>
    <xf numFmtId="0" fontId="51" fillId="0" borderId="1" xfId="10" applyFont="1" applyBorder="1" applyAlignment="1">
      <alignment horizontal="center" vertical="top" wrapText="1"/>
    </xf>
    <xf numFmtId="0" fontId="50" fillId="0" borderId="4" xfId="10" applyFont="1" applyBorder="1" applyAlignment="1">
      <alignment horizontal="center" vertical="center" wrapText="1"/>
    </xf>
    <xf numFmtId="0" fontId="52" fillId="0" borderId="3" xfId="5" applyFont="1" applyBorder="1" applyAlignment="1">
      <alignment horizontal="center" vertical="top" wrapText="1"/>
    </xf>
    <xf numFmtId="0" fontId="52" fillId="0" borderId="4" xfId="5" applyFont="1" applyBorder="1" applyAlignment="1">
      <alignment horizontal="center" vertical="top" wrapText="1"/>
    </xf>
    <xf numFmtId="0" fontId="50" fillId="0" borderId="4" xfId="10" applyFont="1" applyBorder="1" applyAlignment="1">
      <alignment horizontal="right" vertical="center" wrapText="1"/>
    </xf>
    <xf numFmtId="0" fontId="50" fillId="0" borderId="4" xfId="10" applyFont="1" applyBorder="1" applyAlignment="1">
      <alignment horizontal="center" vertical="top" wrapText="1"/>
    </xf>
    <xf numFmtId="0" fontId="52" fillId="0" borderId="3" xfId="6" applyFont="1" applyBorder="1" applyAlignment="1">
      <alignment horizontal="center" vertical="top" wrapText="1"/>
    </xf>
    <xf numFmtId="0" fontId="52" fillId="0" borderId="3" xfId="10" applyFont="1" applyBorder="1" applyAlignment="1">
      <alignment horizontal="center" vertical="top" wrapText="1"/>
    </xf>
  </cellXfs>
  <cellStyles count="18">
    <cellStyle name="Dziesiętny 2" xfId="3"/>
    <cellStyle name="Dziesiętny 2 2" xfId="7"/>
    <cellStyle name="Dziesiętny 2 2 2" xfId="8"/>
    <cellStyle name="Dziesiętny 2 2 2 2" xfId="11"/>
    <cellStyle name="Dziesiętny 2 3" xfId="12"/>
    <cellStyle name="Dziesiętny 3" xfId="13"/>
    <cellStyle name="Dziesiętny 4" xfId="16"/>
    <cellStyle name="Normalny" xfId="0" builtinId="0"/>
    <cellStyle name="Normalny 2" xfId="1"/>
    <cellStyle name="Normalny 2 2" xfId="14"/>
    <cellStyle name="Normalny 3" xfId="6"/>
    <cellStyle name="Normalny 5" xfId="15"/>
    <cellStyle name="Normalny_Kopia Projekt Uchwała budżetowa na rok 2012 załączniki 1,2,3,4+T1,T2,T2a,T3 roboczy" xfId="10"/>
    <cellStyle name="Normalny_planowane dochody i wydatki  2011 r z podziałem." xfId="2"/>
    <cellStyle name="Normalny_Projekt Uchwała WPF na lata 2012-2016 załącznik 1" xfId="17"/>
    <cellStyle name="Normalny_Uchwała Budżetowa na rok 2013 załączniki 2" xfId="5"/>
    <cellStyle name="Normalny_Uchwała Rady Gminy Nr XVII.100.12 z dn. 27.09.2012 r. T1,T2,T2a+zał.1" xfId="4"/>
    <cellStyle name="Normalny_Zarządzenie Wójta Nr 3 z dn. 13.02.2012 r. załącznik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/>
  </sheetViews>
  <sheetFormatPr defaultColWidth="10.33203125" defaultRowHeight="13.8"/>
  <cols>
    <col min="1" max="1" width="8.6640625" style="25" customWidth="1"/>
    <col min="2" max="2" width="44.88671875" style="2" customWidth="1"/>
    <col min="3" max="3" width="13.33203125" style="25" customWidth="1"/>
    <col min="4" max="4" width="12.5546875" style="25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1" spans="1:6" s="1" customFormat="1" ht="19.5" customHeight="1">
      <c r="A1" s="44"/>
      <c r="B1" s="254" t="s">
        <v>100</v>
      </c>
      <c r="C1" s="254"/>
      <c r="D1" s="254"/>
      <c r="E1" s="254"/>
      <c r="F1" s="254"/>
    </row>
    <row r="2" spans="1:6" s="1" customFormat="1" ht="15">
      <c r="A2" s="44"/>
      <c r="B2" s="43"/>
      <c r="C2" s="42"/>
      <c r="D2" s="42"/>
      <c r="E2" s="255"/>
      <c r="F2" s="255"/>
    </row>
    <row r="3" spans="1:6" s="1" customFormat="1" ht="14.25" customHeight="1">
      <c r="A3" s="256" t="s">
        <v>109</v>
      </c>
      <c r="B3" s="259" t="s">
        <v>0</v>
      </c>
      <c r="C3" s="256" t="s">
        <v>34</v>
      </c>
      <c r="D3" s="259" t="s">
        <v>1</v>
      </c>
      <c r="E3" s="41"/>
      <c r="F3" s="40"/>
    </row>
    <row r="4" spans="1:6" s="1" customFormat="1">
      <c r="A4" s="257"/>
      <c r="B4" s="260"/>
      <c r="C4" s="262"/>
      <c r="D4" s="264"/>
      <c r="E4" s="266" t="s">
        <v>2</v>
      </c>
      <c r="F4" s="267"/>
    </row>
    <row r="5" spans="1:6" s="1" customFormat="1" ht="15" customHeight="1">
      <c r="A5" s="258"/>
      <c r="B5" s="261"/>
      <c r="C5" s="263"/>
      <c r="D5" s="265"/>
      <c r="E5" s="39" t="s">
        <v>33</v>
      </c>
      <c r="F5" s="38" t="s">
        <v>32</v>
      </c>
    </row>
    <row r="6" spans="1:6" s="1" customFormat="1">
      <c r="A6" s="36">
        <v>1</v>
      </c>
      <c r="B6" s="36">
        <v>2</v>
      </c>
      <c r="C6" s="35">
        <v>3</v>
      </c>
      <c r="D6" s="35">
        <v>4</v>
      </c>
      <c r="E6" s="35">
        <v>5</v>
      </c>
      <c r="F6" s="35">
        <v>6</v>
      </c>
    </row>
    <row r="7" spans="1:6" s="137" customFormat="1" ht="36">
      <c r="A7" s="34">
        <v>756</v>
      </c>
      <c r="B7" s="129" t="s">
        <v>107</v>
      </c>
      <c r="C7" s="32">
        <v>5824116.6500000004</v>
      </c>
      <c r="D7" s="32">
        <f t="shared" ref="D7:D23" si="0">+E7+F7</f>
        <v>280645.32999999996</v>
      </c>
      <c r="E7" s="32">
        <f>E8+E12+E20+E22</f>
        <v>280645.32999999996</v>
      </c>
      <c r="F7" s="32"/>
    </row>
    <row r="8" spans="1:6" s="137" customFormat="1" ht="34.200000000000003">
      <c r="A8" s="33">
        <v>75615</v>
      </c>
      <c r="B8" s="138" t="s">
        <v>117</v>
      </c>
      <c r="C8" s="35"/>
      <c r="D8" s="31">
        <f t="shared" si="0"/>
        <v>121250</v>
      </c>
      <c r="E8" s="31">
        <f>SUM(E9:E11)</f>
        <v>121250</v>
      </c>
      <c r="F8" s="31"/>
    </row>
    <row r="9" spans="1:6" s="137" customFormat="1" ht="13.95" customHeight="1">
      <c r="A9" s="132"/>
      <c r="B9" s="139" t="s">
        <v>207</v>
      </c>
      <c r="C9" s="35"/>
      <c r="D9" s="31">
        <f t="shared" si="0"/>
        <v>120500</v>
      </c>
      <c r="E9" s="31">
        <v>120500</v>
      </c>
      <c r="F9" s="31"/>
    </row>
    <row r="10" spans="1:6" s="137" customFormat="1" ht="13.95" customHeight="1">
      <c r="A10" s="132"/>
      <c r="B10" s="139" t="s">
        <v>208</v>
      </c>
      <c r="C10" s="35"/>
      <c r="D10" s="31">
        <f t="shared" ref="D10" si="1">+E10+F10</f>
        <v>-2250</v>
      </c>
      <c r="E10" s="31">
        <v>-2250</v>
      </c>
      <c r="F10" s="31"/>
    </row>
    <row r="11" spans="1:6" s="137" customFormat="1" ht="13.95" customHeight="1">
      <c r="A11" s="132"/>
      <c r="B11" s="139" t="s">
        <v>209</v>
      </c>
      <c r="C11" s="35"/>
      <c r="D11" s="31">
        <f t="shared" si="0"/>
        <v>3000</v>
      </c>
      <c r="E11" s="31">
        <v>3000</v>
      </c>
      <c r="F11" s="31"/>
    </row>
    <row r="12" spans="1:6" s="137" customFormat="1" ht="34.799999999999997" customHeight="1">
      <c r="A12" s="33">
        <v>75616</v>
      </c>
      <c r="B12" s="138" t="s">
        <v>118</v>
      </c>
      <c r="C12" s="35"/>
      <c r="D12" s="31">
        <f t="shared" ref="D12:D21" si="2">+E12+F12</f>
        <v>184395.33</v>
      </c>
      <c r="E12" s="31">
        <f>SUM(E13:E19)</f>
        <v>184395.33</v>
      </c>
      <c r="F12" s="31"/>
    </row>
    <row r="13" spans="1:6" s="137" customFormat="1" ht="13.95" customHeight="1">
      <c r="A13" s="132"/>
      <c r="B13" s="139" t="s">
        <v>207</v>
      </c>
      <c r="C13" s="35"/>
      <c r="D13" s="31">
        <f t="shared" si="2"/>
        <v>130000</v>
      </c>
      <c r="E13" s="31">
        <v>130000</v>
      </c>
      <c r="F13" s="31"/>
    </row>
    <row r="14" spans="1:6" s="137" customFormat="1" ht="13.95" customHeight="1">
      <c r="A14" s="132"/>
      <c r="B14" s="139" t="s">
        <v>208</v>
      </c>
      <c r="C14" s="35"/>
      <c r="D14" s="31">
        <f t="shared" si="2"/>
        <v>20000</v>
      </c>
      <c r="E14" s="31">
        <v>20000</v>
      </c>
      <c r="F14" s="31"/>
    </row>
    <row r="15" spans="1:6" s="137" customFormat="1" ht="13.95" customHeight="1">
      <c r="A15" s="132"/>
      <c r="B15" s="139" t="s">
        <v>209</v>
      </c>
      <c r="C15" s="35"/>
      <c r="D15" s="31">
        <f t="shared" ref="D15" si="3">+E15+F15</f>
        <v>3000</v>
      </c>
      <c r="E15" s="31">
        <v>3000</v>
      </c>
      <c r="F15" s="31"/>
    </row>
    <row r="16" spans="1:6" s="137" customFormat="1" ht="13.95" customHeight="1">
      <c r="A16" s="132"/>
      <c r="B16" s="139" t="s">
        <v>210</v>
      </c>
      <c r="C16" s="35"/>
      <c r="D16" s="31">
        <f t="shared" si="2"/>
        <v>31000</v>
      </c>
      <c r="E16" s="31">
        <v>31000</v>
      </c>
      <c r="F16" s="31"/>
    </row>
    <row r="17" spans="1:7" s="137" customFormat="1" ht="13.95" customHeight="1">
      <c r="A17" s="132"/>
      <c r="B17" s="140" t="s">
        <v>211</v>
      </c>
      <c r="C17" s="35"/>
      <c r="D17" s="31">
        <f t="shared" ref="D17:D18" si="4">+E17+F17</f>
        <v>-20000</v>
      </c>
      <c r="E17" s="31">
        <v>-20000</v>
      </c>
      <c r="F17" s="31"/>
    </row>
    <row r="18" spans="1:7" s="137" customFormat="1" ht="13.95" customHeight="1">
      <c r="A18" s="132"/>
      <c r="B18" s="140" t="s">
        <v>119</v>
      </c>
      <c r="C18" s="35"/>
      <c r="D18" s="31">
        <f t="shared" si="4"/>
        <v>20000</v>
      </c>
      <c r="E18" s="31">
        <v>20000</v>
      </c>
      <c r="F18" s="31"/>
    </row>
    <row r="19" spans="1:7" s="137" customFormat="1" ht="22.8">
      <c r="A19" s="132"/>
      <c r="B19" s="140" t="s">
        <v>227</v>
      </c>
      <c r="C19" s="35"/>
      <c r="D19" s="31">
        <f t="shared" si="2"/>
        <v>395.33</v>
      </c>
      <c r="E19" s="31">
        <v>395.33</v>
      </c>
      <c r="F19" s="31"/>
    </row>
    <row r="20" spans="1:7" s="137" customFormat="1" ht="22.8">
      <c r="A20" s="33">
        <v>75618</v>
      </c>
      <c r="B20" s="130" t="s">
        <v>108</v>
      </c>
      <c r="C20" s="35"/>
      <c r="D20" s="31">
        <f t="shared" si="2"/>
        <v>2000</v>
      </c>
      <c r="E20" s="31">
        <f>SUM(E21:E21)</f>
        <v>2000</v>
      </c>
      <c r="F20" s="31"/>
    </row>
    <row r="21" spans="1:7" s="137" customFormat="1" ht="13.95" customHeight="1">
      <c r="A21" s="132"/>
      <c r="B21" s="130" t="s">
        <v>212</v>
      </c>
      <c r="C21" s="35"/>
      <c r="D21" s="31">
        <f t="shared" si="2"/>
        <v>2000</v>
      </c>
      <c r="E21" s="31">
        <v>2000</v>
      </c>
      <c r="F21" s="31"/>
    </row>
    <row r="22" spans="1:7" s="137" customFormat="1" ht="22.8">
      <c r="A22" s="33">
        <v>75621</v>
      </c>
      <c r="B22" s="130" t="s">
        <v>225</v>
      </c>
      <c r="C22" s="35"/>
      <c r="D22" s="31">
        <f t="shared" si="0"/>
        <v>-27000</v>
      </c>
      <c r="E22" s="31">
        <f>SUM(E23:E23)</f>
        <v>-27000</v>
      </c>
      <c r="F22" s="31"/>
    </row>
    <row r="23" spans="1:7" s="137" customFormat="1" ht="13.95" customHeight="1">
      <c r="A23" s="132"/>
      <c r="B23" s="130" t="s">
        <v>213</v>
      </c>
      <c r="C23" s="35"/>
      <c r="D23" s="31">
        <f t="shared" si="0"/>
        <v>-27000</v>
      </c>
      <c r="E23" s="31">
        <v>-27000</v>
      </c>
      <c r="F23" s="31"/>
    </row>
    <row r="24" spans="1:7" s="137" customFormat="1" ht="13.95" customHeight="1">
      <c r="A24" s="133">
        <v>801</v>
      </c>
      <c r="B24" s="217" t="s">
        <v>103</v>
      </c>
      <c r="C24" s="32">
        <v>640793</v>
      </c>
      <c r="D24" s="32">
        <f t="shared" ref="D24" si="5">+E24+F24</f>
        <v>6000</v>
      </c>
      <c r="E24" s="32">
        <f>E25</f>
        <v>6000</v>
      </c>
      <c r="F24" s="32"/>
    </row>
    <row r="25" spans="1:7" s="1" customFormat="1">
      <c r="A25" s="134" t="s">
        <v>214</v>
      </c>
      <c r="B25" s="135" t="s">
        <v>215</v>
      </c>
      <c r="C25" s="35"/>
      <c r="D25" s="31">
        <f>D26+D27</f>
        <v>6000</v>
      </c>
      <c r="E25" s="31">
        <f>E26+E27</f>
        <v>6000</v>
      </c>
      <c r="F25" s="31"/>
    </row>
    <row r="26" spans="1:7" s="137" customFormat="1" ht="23.4" customHeight="1">
      <c r="A26" s="132"/>
      <c r="B26" s="220" t="s">
        <v>226</v>
      </c>
      <c r="C26" s="35"/>
      <c r="D26" s="31">
        <f t="shared" ref="D26" si="6">+E26+F26</f>
        <v>1000</v>
      </c>
      <c r="E26" s="31">
        <v>1000</v>
      </c>
      <c r="F26" s="31"/>
    </row>
    <row r="27" spans="1:7" s="137" customFormat="1" ht="13.95" customHeight="1">
      <c r="A27" s="132"/>
      <c r="B27" s="139" t="s">
        <v>216</v>
      </c>
      <c r="C27" s="35"/>
      <c r="D27" s="31">
        <f t="shared" ref="D27" si="7">+E27+F27</f>
        <v>5000</v>
      </c>
      <c r="E27" s="31">
        <v>5000</v>
      </c>
      <c r="F27" s="31"/>
    </row>
    <row r="28" spans="1:7" s="23" customFormat="1" ht="13.95" customHeight="1">
      <c r="A28" s="34">
        <v>900</v>
      </c>
      <c r="B28" s="145" t="s">
        <v>3</v>
      </c>
      <c r="C28" s="32">
        <v>688358.2</v>
      </c>
      <c r="D28" s="32">
        <f t="shared" ref="D28:D30" si="8">+E28+F28</f>
        <v>301</v>
      </c>
      <c r="E28" s="32">
        <f>E30</f>
        <v>301</v>
      </c>
      <c r="F28" s="32"/>
    </row>
    <row r="29" spans="1:7" ht="22.8">
      <c r="A29" s="33">
        <v>90020</v>
      </c>
      <c r="B29" s="37" t="s">
        <v>228</v>
      </c>
      <c r="C29" s="35" t="s">
        <v>30</v>
      </c>
      <c r="D29" s="31">
        <f t="shared" si="8"/>
        <v>301</v>
      </c>
      <c r="E29" s="31">
        <f>E30</f>
        <v>301</v>
      </c>
      <c r="F29" s="31"/>
      <c r="G29" s="131"/>
    </row>
    <row r="30" spans="1:7" ht="13.95" customHeight="1">
      <c r="A30" s="33"/>
      <c r="B30" s="37" t="s">
        <v>120</v>
      </c>
      <c r="C30" s="35" t="s">
        <v>30</v>
      </c>
      <c r="D30" s="31">
        <f t="shared" si="8"/>
        <v>301</v>
      </c>
      <c r="E30" s="31">
        <v>301</v>
      </c>
      <c r="F30" s="31"/>
      <c r="G30" s="131"/>
    </row>
    <row r="31" spans="1:7" s="1" customFormat="1" ht="13.95" customHeight="1">
      <c r="A31" s="251" t="s">
        <v>29</v>
      </c>
      <c r="B31" s="252"/>
      <c r="C31" s="28">
        <f>E31+F31</f>
        <v>20943053.669999998</v>
      </c>
      <c r="D31" s="29"/>
      <c r="E31" s="29">
        <v>20800578.149999999</v>
      </c>
      <c r="F31" s="30">
        <v>142475.51999999999</v>
      </c>
    </row>
    <row r="32" spans="1:7" s="1" customFormat="1" ht="13.95" customHeight="1">
      <c r="A32" s="251" t="s">
        <v>4</v>
      </c>
      <c r="B32" s="252"/>
      <c r="C32" s="29"/>
      <c r="D32" s="29">
        <f>D7+D24+D28</f>
        <v>286946.32999999996</v>
      </c>
      <c r="E32" s="29">
        <f>E7+E24+E28</f>
        <v>286946.32999999996</v>
      </c>
      <c r="F32" s="29"/>
    </row>
    <row r="33" spans="1:6" s="1" customFormat="1" ht="13.95" customHeight="1">
      <c r="A33" s="253" t="s">
        <v>28</v>
      </c>
      <c r="B33" s="253"/>
      <c r="C33" s="28" t="s">
        <v>5</v>
      </c>
      <c r="D33" s="28">
        <f>C31+D32</f>
        <v>21229999.999999996</v>
      </c>
      <c r="E33" s="28">
        <f>E31+E32</f>
        <v>21087524.479999997</v>
      </c>
      <c r="F33" s="28">
        <f>F31+F32</f>
        <v>142475.51999999999</v>
      </c>
    </row>
    <row r="34" spans="1:6" ht="13.95" customHeight="1">
      <c r="A34" s="27"/>
      <c r="B34" s="27"/>
      <c r="C34" s="26"/>
      <c r="D34" s="26"/>
      <c r="E34" s="26"/>
      <c r="F34" s="26"/>
    </row>
    <row r="35" spans="1:6" ht="13.95" customHeight="1">
      <c r="A35" s="27"/>
      <c r="B35" s="27"/>
      <c r="C35" s="26"/>
      <c r="D35" s="26"/>
      <c r="E35" s="26"/>
      <c r="F35" s="26"/>
    </row>
    <row r="36" spans="1:6" ht="13.95" customHeight="1">
      <c r="A36" s="27"/>
      <c r="B36" s="27"/>
      <c r="C36" s="26"/>
      <c r="D36" s="26"/>
      <c r="E36" s="26"/>
      <c r="F36" s="26"/>
    </row>
  </sheetData>
  <mergeCells count="10">
    <mergeCell ref="A31:B31"/>
    <mergeCell ref="A32:B32"/>
    <mergeCell ref="A33:B33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0.98425196850393704" bottom="0.59055118110236227" header="0.31496062992125984" footer="0.51181102362204722"/>
  <pageSetup paperSize="9" scale="80" orientation="portrait" r:id="rId1"/>
  <headerFooter alignWithMargins="0">
    <oddHeader>&amp;RTabela nr 1 
do Uchwały Rady Gminy Nr XIX/83/2016 
z dnia 30 grudnia 2016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5" zoomScaleNormal="100" workbookViewId="0">
      <selection activeCell="E35" sqref="E35"/>
    </sheetView>
  </sheetViews>
  <sheetFormatPr defaultColWidth="10.33203125" defaultRowHeight="13.8"/>
  <cols>
    <col min="1" max="1" width="5.5546875" style="20" customWidth="1"/>
    <col min="2" max="2" width="6.88671875" style="21" customWidth="1"/>
    <col min="3" max="3" width="26.88671875" style="22" customWidth="1"/>
    <col min="4" max="4" width="11.109375" style="23" customWidth="1"/>
    <col min="5" max="5" width="11.33203125" style="23" customWidth="1"/>
    <col min="6" max="6" width="11" style="23" customWidth="1"/>
    <col min="7" max="7" width="10.6640625" style="23" customWidth="1"/>
    <col min="8" max="8" width="10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1" spans="1:18" s="1" customFormat="1" ht="24" customHeight="1">
      <c r="A1" s="268" t="s">
        <v>101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8" s="3" customFormat="1" ht="12.75" customHeight="1">
      <c r="A2" s="269" t="s">
        <v>6</v>
      </c>
      <c r="B2" s="269" t="s">
        <v>7</v>
      </c>
      <c r="C2" s="269" t="s">
        <v>0</v>
      </c>
      <c r="D2" s="272" t="s">
        <v>8</v>
      </c>
      <c r="E2" s="275" t="s">
        <v>1</v>
      </c>
      <c r="F2" s="278" t="s">
        <v>9</v>
      </c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80"/>
    </row>
    <row r="3" spans="1:18" s="3" customFormat="1" ht="10.199999999999999">
      <c r="A3" s="270"/>
      <c r="B3" s="270"/>
      <c r="C3" s="270"/>
      <c r="D3" s="273"/>
      <c r="E3" s="276"/>
      <c r="F3" s="275" t="s">
        <v>10</v>
      </c>
      <c r="G3" s="282" t="s">
        <v>2</v>
      </c>
      <c r="H3" s="283"/>
      <c r="I3" s="283"/>
      <c r="J3" s="283"/>
      <c r="K3" s="283"/>
      <c r="L3" s="283"/>
      <c r="M3" s="283"/>
      <c r="N3" s="284"/>
      <c r="O3" s="275" t="s">
        <v>11</v>
      </c>
      <c r="P3" s="278" t="s">
        <v>2</v>
      </c>
      <c r="Q3" s="279"/>
      <c r="R3" s="280"/>
    </row>
    <row r="4" spans="1:18" s="3" customFormat="1" ht="10.199999999999999">
      <c r="A4" s="270"/>
      <c r="B4" s="270"/>
      <c r="C4" s="270"/>
      <c r="D4" s="273"/>
      <c r="E4" s="276"/>
      <c r="F4" s="276"/>
      <c r="G4" s="285"/>
      <c r="H4" s="286"/>
      <c r="I4" s="286"/>
      <c r="J4" s="286"/>
      <c r="K4" s="286"/>
      <c r="L4" s="286"/>
      <c r="M4" s="286"/>
      <c r="N4" s="287"/>
      <c r="O4" s="276"/>
      <c r="P4" s="275" t="s">
        <v>12</v>
      </c>
      <c r="Q4" s="282" t="s">
        <v>13</v>
      </c>
      <c r="R4" s="288" t="s">
        <v>14</v>
      </c>
    </row>
    <row r="5" spans="1:18" s="3" customFormat="1" ht="10.199999999999999">
      <c r="A5" s="270"/>
      <c r="B5" s="270"/>
      <c r="C5" s="270"/>
      <c r="D5" s="273"/>
      <c r="E5" s="276"/>
      <c r="F5" s="276"/>
      <c r="G5" s="275" t="s">
        <v>15</v>
      </c>
      <c r="H5" s="282" t="s">
        <v>2</v>
      </c>
      <c r="I5" s="284"/>
      <c r="J5" s="275" t="s">
        <v>16</v>
      </c>
      <c r="K5" s="275" t="s">
        <v>17</v>
      </c>
      <c r="L5" s="275" t="s">
        <v>18</v>
      </c>
      <c r="M5" s="275" t="s">
        <v>19</v>
      </c>
      <c r="N5" s="275" t="s">
        <v>20</v>
      </c>
      <c r="O5" s="276"/>
      <c r="P5" s="276"/>
      <c r="Q5" s="285"/>
      <c r="R5" s="289"/>
    </row>
    <row r="6" spans="1:18" s="3" customFormat="1" ht="10.199999999999999">
      <c r="A6" s="270"/>
      <c r="B6" s="270"/>
      <c r="C6" s="270"/>
      <c r="D6" s="273"/>
      <c r="E6" s="276"/>
      <c r="F6" s="276"/>
      <c r="G6" s="276"/>
      <c r="H6" s="285"/>
      <c r="I6" s="287"/>
      <c r="J6" s="276"/>
      <c r="K6" s="276"/>
      <c r="L6" s="276"/>
      <c r="M6" s="276"/>
      <c r="N6" s="276"/>
      <c r="O6" s="276"/>
      <c r="P6" s="276"/>
      <c r="Q6" s="282" t="s">
        <v>21</v>
      </c>
      <c r="R6" s="289"/>
    </row>
    <row r="7" spans="1:18" s="3" customFormat="1" ht="63" customHeight="1">
      <c r="A7" s="271"/>
      <c r="B7" s="271"/>
      <c r="C7" s="271"/>
      <c r="D7" s="274"/>
      <c r="E7" s="277"/>
      <c r="F7" s="281"/>
      <c r="G7" s="281"/>
      <c r="H7" s="4" t="s">
        <v>22</v>
      </c>
      <c r="I7" s="4" t="s">
        <v>23</v>
      </c>
      <c r="J7" s="281"/>
      <c r="K7" s="281"/>
      <c r="L7" s="281"/>
      <c r="M7" s="281"/>
      <c r="N7" s="281"/>
      <c r="O7" s="281"/>
      <c r="P7" s="281"/>
      <c r="Q7" s="285"/>
      <c r="R7" s="290"/>
    </row>
    <row r="8" spans="1:18" s="3" customFormat="1" ht="11.4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s="49" customFormat="1" ht="13.95" customHeight="1">
      <c r="A9" s="117" t="s">
        <v>38</v>
      </c>
      <c r="B9" s="111"/>
      <c r="C9" s="113" t="s">
        <v>44</v>
      </c>
      <c r="D9" s="7">
        <v>527545.34</v>
      </c>
      <c r="E9" s="7">
        <f>F9+O9</f>
        <v>-218645</v>
      </c>
      <c r="F9" s="124">
        <f t="shared" ref="F9:F10" si="0">G9+J9+K9+L9</f>
        <v>-28645</v>
      </c>
      <c r="G9" s="8">
        <f>G10</f>
        <v>-28645</v>
      </c>
      <c r="H9" s="8"/>
      <c r="I9" s="8">
        <f>I10</f>
        <v>-28645</v>
      </c>
      <c r="J9" s="7"/>
      <c r="K9" s="8"/>
      <c r="L9" s="8"/>
      <c r="M9" s="47"/>
      <c r="N9" s="47"/>
      <c r="O9" s="8">
        <f>O10</f>
        <v>-190000</v>
      </c>
      <c r="P9" s="8">
        <f>P10</f>
        <v>-190000</v>
      </c>
      <c r="Q9" s="8"/>
      <c r="R9" s="47"/>
    </row>
    <row r="10" spans="1:18" s="49" customFormat="1" ht="20.399999999999999">
      <c r="A10" s="46"/>
      <c r="B10" s="112" t="s">
        <v>27</v>
      </c>
      <c r="C10" s="136" t="s">
        <v>250</v>
      </c>
      <c r="D10" s="9"/>
      <c r="E10" s="9">
        <f t="shared" ref="E10" si="1">F10+P10</f>
        <v>-218645</v>
      </c>
      <c r="F10" s="125">
        <f t="shared" si="0"/>
        <v>-28645</v>
      </c>
      <c r="G10" s="125">
        <f>H10+I10</f>
        <v>-28645</v>
      </c>
      <c r="H10" s="10"/>
      <c r="I10" s="10">
        <v>-28645</v>
      </c>
      <c r="J10" s="48"/>
      <c r="K10" s="8"/>
      <c r="L10" s="10"/>
      <c r="M10" s="47"/>
      <c r="N10" s="47"/>
      <c r="O10" s="10">
        <v>-190000</v>
      </c>
      <c r="P10" s="10">
        <v>-190000</v>
      </c>
      <c r="Q10" s="10"/>
      <c r="R10" s="47"/>
    </row>
    <row r="11" spans="1:18" s="49" customFormat="1" ht="13.95" customHeight="1">
      <c r="A11" s="117" t="s">
        <v>110</v>
      </c>
      <c r="B11" s="111"/>
      <c r="C11" s="113" t="s">
        <v>90</v>
      </c>
      <c r="D11" s="7">
        <v>1489172</v>
      </c>
      <c r="E11" s="7">
        <f>F11+O11</f>
        <v>-634000</v>
      </c>
      <c r="F11" s="124">
        <f t="shared" ref="F11:F16" si="2">G11+J11+K11+L11</f>
        <v>-330000</v>
      </c>
      <c r="G11" s="8">
        <f>G12+G13</f>
        <v>-330000</v>
      </c>
      <c r="H11" s="8">
        <f>H12+H13</f>
        <v>-20000</v>
      </c>
      <c r="I11" s="8">
        <f>I12+I13</f>
        <v>-310000</v>
      </c>
      <c r="J11" s="7"/>
      <c r="K11" s="8"/>
      <c r="L11" s="8"/>
      <c r="M11" s="47"/>
      <c r="N11" s="47"/>
      <c r="O11" s="8">
        <f>O12+O13</f>
        <v>-304000</v>
      </c>
      <c r="P11" s="8">
        <f>P12+P13</f>
        <v>-304000</v>
      </c>
      <c r="Q11" s="8"/>
      <c r="R11" s="47"/>
    </row>
    <row r="12" spans="1:18" s="49" customFormat="1" ht="13.95" customHeight="1">
      <c r="A12" s="46"/>
      <c r="B12" s="112" t="s">
        <v>130</v>
      </c>
      <c r="C12" s="136" t="s">
        <v>131</v>
      </c>
      <c r="D12" s="9"/>
      <c r="E12" s="9">
        <f t="shared" ref="E12" si="3">F12+P12</f>
        <v>-50000</v>
      </c>
      <c r="F12" s="125">
        <f t="shared" si="2"/>
        <v>-50000</v>
      </c>
      <c r="G12" s="125">
        <f>H12+I12</f>
        <v>-50000</v>
      </c>
      <c r="H12" s="10"/>
      <c r="I12" s="10">
        <v>-50000</v>
      </c>
      <c r="J12" s="48"/>
      <c r="K12" s="8"/>
      <c r="L12" s="10"/>
      <c r="M12" s="47"/>
      <c r="N12" s="47"/>
      <c r="O12" s="10"/>
      <c r="P12" s="10"/>
      <c r="Q12" s="10"/>
      <c r="R12" s="47"/>
    </row>
    <row r="13" spans="1:18" s="49" customFormat="1" ht="13.95" customHeight="1">
      <c r="A13" s="46"/>
      <c r="B13" s="112" t="s">
        <v>111</v>
      </c>
      <c r="C13" s="136" t="s">
        <v>115</v>
      </c>
      <c r="D13" s="9"/>
      <c r="E13" s="9">
        <f t="shared" ref="E13" si="4">F13+P13</f>
        <v>-584000</v>
      </c>
      <c r="F13" s="125">
        <f t="shared" si="2"/>
        <v>-280000</v>
      </c>
      <c r="G13" s="125">
        <f>H13+I13</f>
        <v>-280000</v>
      </c>
      <c r="H13" s="10">
        <v>-20000</v>
      </c>
      <c r="I13" s="10">
        <v>-260000</v>
      </c>
      <c r="J13" s="48"/>
      <c r="K13" s="8"/>
      <c r="L13" s="10"/>
      <c r="M13" s="47"/>
      <c r="N13" s="47"/>
      <c r="O13" s="10">
        <v>-304000</v>
      </c>
      <c r="P13" s="10">
        <v>-304000</v>
      </c>
      <c r="Q13" s="10"/>
      <c r="R13" s="47"/>
    </row>
    <row r="14" spans="1:18" s="49" customFormat="1" ht="13.95" customHeight="1">
      <c r="A14" s="117" t="s">
        <v>217</v>
      </c>
      <c r="B14" s="111"/>
      <c r="C14" s="143" t="s">
        <v>218</v>
      </c>
      <c r="D14" s="7">
        <v>173000</v>
      </c>
      <c r="E14" s="7">
        <f t="shared" ref="E14:E16" si="5">F14+O14</f>
        <v>-74000</v>
      </c>
      <c r="F14" s="124">
        <f t="shared" si="2"/>
        <v>-74000</v>
      </c>
      <c r="G14" s="8">
        <f>G15+G16</f>
        <v>-74000</v>
      </c>
      <c r="H14" s="8"/>
      <c r="I14" s="8">
        <f>I15+I16</f>
        <v>-74000</v>
      </c>
      <c r="J14" s="7"/>
      <c r="K14" s="8"/>
      <c r="L14" s="8"/>
      <c r="M14" s="48"/>
      <c r="N14" s="48"/>
      <c r="O14" s="8"/>
      <c r="P14" s="8"/>
      <c r="Q14" s="8"/>
      <c r="R14" s="48"/>
    </row>
    <row r="15" spans="1:18" s="49" customFormat="1" ht="13.95" customHeight="1">
      <c r="A15" s="46"/>
      <c r="B15" s="112" t="s">
        <v>219</v>
      </c>
      <c r="C15" s="114" t="s">
        <v>220</v>
      </c>
      <c r="D15" s="9"/>
      <c r="E15" s="9">
        <f t="shared" ref="E15" si="6">F15+O15</f>
        <v>-27000</v>
      </c>
      <c r="F15" s="125">
        <f t="shared" ref="F15" si="7">G15+J15+K15+L15</f>
        <v>-27000</v>
      </c>
      <c r="G15" s="125">
        <f>H15+I15</f>
        <v>-27000</v>
      </c>
      <c r="H15" s="10"/>
      <c r="I15" s="10">
        <v>-27000</v>
      </c>
      <c r="J15" s="48"/>
      <c r="K15" s="8"/>
      <c r="L15" s="10"/>
      <c r="M15" s="48"/>
      <c r="N15" s="48"/>
      <c r="O15" s="10"/>
      <c r="P15" s="10"/>
      <c r="Q15" s="10"/>
      <c r="R15" s="48"/>
    </row>
    <row r="16" spans="1:18" s="49" customFormat="1" ht="13.95" customHeight="1">
      <c r="A16" s="46"/>
      <c r="B16" s="112" t="s">
        <v>221</v>
      </c>
      <c r="C16" s="114" t="s">
        <v>31</v>
      </c>
      <c r="D16" s="9"/>
      <c r="E16" s="9">
        <f t="shared" si="5"/>
        <v>-47000</v>
      </c>
      <c r="F16" s="125">
        <f t="shared" si="2"/>
        <v>-47000</v>
      </c>
      <c r="G16" s="125">
        <f>H16+I16</f>
        <v>-47000</v>
      </c>
      <c r="H16" s="10"/>
      <c r="I16" s="10">
        <v>-47000</v>
      </c>
      <c r="J16" s="48"/>
      <c r="K16" s="8"/>
      <c r="L16" s="10"/>
      <c r="M16" s="48"/>
      <c r="N16" s="48"/>
      <c r="O16" s="10"/>
      <c r="P16" s="10"/>
      <c r="Q16" s="10"/>
      <c r="R16" s="48"/>
    </row>
    <row r="17" spans="1:18" s="49" customFormat="1" ht="13.95" customHeight="1">
      <c r="A17" s="117" t="s">
        <v>124</v>
      </c>
      <c r="B17" s="111"/>
      <c r="C17" s="143" t="s">
        <v>105</v>
      </c>
      <c r="D17" s="7">
        <v>2514001</v>
      </c>
      <c r="E17" s="7">
        <f t="shared" ref="E17:E22" si="8">F17+O17</f>
        <v>-63000</v>
      </c>
      <c r="F17" s="124">
        <f t="shared" ref="F17:F18" si="9">G17+J17+K17+L17</f>
        <v>-63000</v>
      </c>
      <c r="G17" s="8">
        <f>G18</f>
        <v>-63000</v>
      </c>
      <c r="H17" s="8"/>
      <c r="I17" s="8">
        <f>I18</f>
        <v>-63000</v>
      </c>
      <c r="J17" s="7"/>
      <c r="K17" s="8"/>
      <c r="L17" s="8"/>
      <c r="M17" s="48"/>
      <c r="N17" s="48"/>
      <c r="O17" s="8"/>
      <c r="P17" s="8"/>
      <c r="Q17" s="8"/>
      <c r="R17" s="48"/>
    </row>
    <row r="18" spans="1:18" s="49" customFormat="1" ht="20.399999999999999">
      <c r="A18" s="46"/>
      <c r="B18" s="112" t="s">
        <v>125</v>
      </c>
      <c r="C18" s="114" t="s">
        <v>126</v>
      </c>
      <c r="D18" s="9"/>
      <c r="E18" s="9">
        <f t="shared" si="8"/>
        <v>-63000</v>
      </c>
      <c r="F18" s="125">
        <f t="shared" si="9"/>
        <v>-63000</v>
      </c>
      <c r="G18" s="125">
        <f>H18+I18</f>
        <v>-63000</v>
      </c>
      <c r="H18" s="10"/>
      <c r="I18" s="10">
        <v>-63000</v>
      </c>
      <c r="J18" s="48"/>
      <c r="K18" s="8"/>
      <c r="L18" s="10"/>
      <c r="M18" s="48"/>
      <c r="N18" s="48"/>
      <c r="O18" s="10"/>
      <c r="P18" s="10"/>
      <c r="Q18" s="10"/>
      <c r="R18" s="48"/>
    </row>
    <row r="19" spans="1:18" s="49" customFormat="1" ht="20.399999999999999">
      <c r="A19" s="46">
        <v>754</v>
      </c>
      <c r="B19" s="213"/>
      <c r="C19" s="146" t="s">
        <v>40</v>
      </c>
      <c r="D19" s="7">
        <v>401345</v>
      </c>
      <c r="E19" s="7">
        <f t="shared" si="8"/>
        <v>-46500</v>
      </c>
      <c r="F19" s="8">
        <f>F20</f>
        <v>-46500</v>
      </c>
      <c r="G19" s="8">
        <f>G20</f>
        <v>-46500</v>
      </c>
      <c r="H19" s="7"/>
      <c r="I19" s="8">
        <f>I20</f>
        <v>-46500</v>
      </c>
      <c r="J19" s="48"/>
      <c r="K19" s="8"/>
      <c r="L19" s="8"/>
      <c r="M19" s="47"/>
      <c r="N19" s="47"/>
      <c r="O19" s="8"/>
      <c r="P19" s="8"/>
      <c r="Q19" s="7"/>
      <c r="R19" s="47"/>
    </row>
    <row r="20" spans="1:18" s="49" customFormat="1" ht="13.95" customHeight="1">
      <c r="A20" s="46"/>
      <c r="B20" s="24">
        <v>75412</v>
      </c>
      <c r="C20" s="99" t="s">
        <v>133</v>
      </c>
      <c r="D20" s="9"/>
      <c r="E20" s="9">
        <f t="shared" si="8"/>
        <v>-46500</v>
      </c>
      <c r="F20" s="125">
        <f t="shared" ref="F20" si="10">G20+J20+K20+L20</f>
        <v>-46500</v>
      </c>
      <c r="G20" s="125">
        <f>H20+I20</f>
        <v>-46500</v>
      </c>
      <c r="H20" s="10"/>
      <c r="I20" s="10">
        <v>-46500</v>
      </c>
      <c r="J20" s="48"/>
      <c r="K20" s="10"/>
      <c r="L20" s="10"/>
      <c r="M20" s="47"/>
      <c r="N20" s="47"/>
      <c r="O20" s="10"/>
      <c r="P20" s="10"/>
      <c r="Q20" s="10"/>
      <c r="R20" s="47"/>
    </row>
    <row r="21" spans="1:18" s="49" customFormat="1" ht="13.95" customHeight="1">
      <c r="A21" s="46">
        <v>757</v>
      </c>
      <c r="B21" s="218"/>
      <c r="C21" s="219" t="s">
        <v>222</v>
      </c>
      <c r="D21" s="7">
        <v>40000</v>
      </c>
      <c r="E21" s="7">
        <f t="shared" ref="E21" si="11">F21+O21</f>
        <v>-30000</v>
      </c>
      <c r="F21" s="8">
        <f>F22</f>
        <v>-30000</v>
      </c>
      <c r="G21" s="8">
        <f>G22</f>
        <v>0</v>
      </c>
      <c r="H21" s="7"/>
      <c r="I21" s="8"/>
      <c r="J21" s="48"/>
      <c r="K21" s="8"/>
      <c r="L21" s="8"/>
      <c r="M21" s="47"/>
      <c r="N21" s="8">
        <f>N22</f>
        <v>-30000</v>
      </c>
      <c r="O21" s="8"/>
      <c r="P21" s="8"/>
      <c r="Q21" s="7"/>
      <c r="R21" s="47"/>
    </row>
    <row r="22" spans="1:18" s="49" customFormat="1" ht="31.8" customHeight="1">
      <c r="A22" s="46"/>
      <c r="B22" s="24">
        <v>75702</v>
      </c>
      <c r="C22" s="99" t="s">
        <v>251</v>
      </c>
      <c r="D22" s="9"/>
      <c r="E22" s="9">
        <f t="shared" si="8"/>
        <v>-30000</v>
      </c>
      <c r="F22" s="125">
        <f>G22+J22+K22+L22+N22</f>
        <v>-30000</v>
      </c>
      <c r="G22" s="125">
        <f>H22+I22</f>
        <v>0</v>
      </c>
      <c r="H22" s="10"/>
      <c r="I22" s="10"/>
      <c r="J22" s="48"/>
      <c r="K22" s="10"/>
      <c r="L22" s="10"/>
      <c r="M22" s="47"/>
      <c r="N22" s="10">
        <v>-30000</v>
      </c>
      <c r="O22" s="10"/>
      <c r="P22" s="10"/>
      <c r="Q22" s="10"/>
      <c r="R22" s="47"/>
    </row>
    <row r="23" spans="1:18" s="49" customFormat="1" ht="13.95" customHeight="1">
      <c r="A23" s="121">
        <v>801</v>
      </c>
      <c r="B23" s="119"/>
      <c r="C23" s="115" t="s">
        <v>103</v>
      </c>
      <c r="D23" s="7">
        <v>9444577</v>
      </c>
      <c r="E23" s="8">
        <f>E24+E25</f>
        <v>-617972</v>
      </c>
      <c r="F23" s="8">
        <f>F24+F25</f>
        <v>-72972</v>
      </c>
      <c r="G23" s="8">
        <f>G24+G25</f>
        <v>-72972</v>
      </c>
      <c r="H23" s="8">
        <f>H24+H25</f>
        <v>0</v>
      </c>
      <c r="I23" s="8">
        <f>I24+I25</f>
        <v>-72972</v>
      </c>
      <c r="J23" s="48"/>
      <c r="K23" s="8"/>
      <c r="L23" s="10"/>
      <c r="M23" s="47"/>
      <c r="N23" s="47"/>
      <c r="O23" s="8">
        <f>O24+O25</f>
        <v>-545000</v>
      </c>
      <c r="P23" s="8">
        <f>P24+P25</f>
        <v>-545000</v>
      </c>
      <c r="Q23" s="10"/>
      <c r="R23" s="47"/>
    </row>
    <row r="24" spans="1:18" s="49" customFormat="1" ht="13.95" customHeight="1">
      <c r="A24" s="122"/>
      <c r="B24" s="122">
        <v>80101</v>
      </c>
      <c r="C24" s="116" t="s">
        <v>104</v>
      </c>
      <c r="D24" s="9"/>
      <c r="E24" s="9">
        <f t="shared" ref="E24" si="12">F24+O24</f>
        <v>-605000</v>
      </c>
      <c r="F24" s="125">
        <f t="shared" ref="F24" si="13">G24+J24+K24+L24</f>
        <v>-60000</v>
      </c>
      <c r="G24" s="125">
        <f>H24+I24</f>
        <v>-60000</v>
      </c>
      <c r="H24" s="5"/>
      <c r="I24" s="126">
        <v>-60000</v>
      </c>
      <c r="J24" s="48"/>
      <c r="K24" s="8"/>
      <c r="L24" s="10"/>
      <c r="M24" s="47"/>
      <c r="N24" s="47"/>
      <c r="O24" s="126">
        <v>-545000</v>
      </c>
      <c r="P24" s="126">
        <v>-545000</v>
      </c>
      <c r="Q24" s="10"/>
      <c r="R24" s="47"/>
    </row>
    <row r="25" spans="1:18" s="49" customFormat="1" ht="13.95" customHeight="1">
      <c r="A25" s="122"/>
      <c r="B25" s="122">
        <v>80110</v>
      </c>
      <c r="C25" s="116" t="s">
        <v>255</v>
      </c>
      <c r="D25" s="9"/>
      <c r="E25" s="9">
        <f t="shared" ref="E25" si="14">F25+O25</f>
        <v>-12972</v>
      </c>
      <c r="F25" s="125">
        <f t="shared" ref="F25" si="15">G25+J25+K25+L25</f>
        <v>-12972</v>
      </c>
      <c r="G25" s="125">
        <f>H25+I25</f>
        <v>-12972</v>
      </c>
      <c r="H25" s="5"/>
      <c r="I25" s="126">
        <v>-12972</v>
      </c>
      <c r="J25" s="48"/>
      <c r="K25" s="8"/>
      <c r="L25" s="10"/>
      <c r="M25" s="47"/>
      <c r="N25" s="47"/>
      <c r="O25" s="126"/>
      <c r="P25" s="126"/>
      <c r="Q25" s="10"/>
      <c r="R25" s="47"/>
    </row>
    <row r="26" spans="1:18" s="49" customFormat="1" ht="13.95" customHeight="1">
      <c r="A26" s="127">
        <v>851</v>
      </c>
      <c r="B26" s="119"/>
      <c r="C26" s="128" t="s">
        <v>223</v>
      </c>
      <c r="D26" s="7">
        <v>130000</v>
      </c>
      <c r="E26" s="7">
        <f t="shared" ref="E26" si="16">F26+O26</f>
        <v>-30000</v>
      </c>
      <c r="F26" s="124">
        <f t="shared" ref="F26" si="17">G26+J26+K26+L26</f>
        <v>-30000</v>
      </c>
      <c r="G26" s="8"/>
      <c r="H26" s="8"/>
      <c r="I26" s="8"/>
      <c r="J26" s="8">
        <f>J27</f>
        <v>-30000</v>
      </c>
      <c r="K26" s="8"/>
      <c r="L26" s="10"/>
      <c r="M26" s="47"/>
      <c r="N26" s="47"/>
      <c r="O26" s="10"/>
      <c r="P26" s="10"/>
      <c r="Q26" s="10"/>
      <c r="R26" s="47"/>
    </row>
    <row r="27" spans="1:18" s="49" customFormat="1" ht="13.95" customHeight="1">
      <c r="A27" s="123"/>
      <c r="B27" s="147">
        <v>85121</v>
      </c>
      <c r="C27" s="120" t="s">
        <v>247</v>
      </c>
      <c r="D27" s="9"/>
      <c r="E27" s="9">
        <f t="shared" ref="E27:E33" si="18">F27+O27</f>
        <v>-30000</v>
      </c>
      <c r="F27" s="125">
        <f t="shared" ref="F27" si="19">G27+J27+K27+L27</f>
        <v>-30000</v>
      </c>
      <c r="G27" s="125"/>
      <c r="H27" s="126"/>
      <c r="I27" s="126"/>
      <c r="J27" s="10">
        <v>-30000</v>
      </c>
      <c r="K27" s="10"/>
      <c r="L27" s="10"/>
      <c r="M27" s="47"/>
      <c r="N27" s="47"/>
      <c r="O27" s="10"/>
      <c r="P27" s="10"/>
      <c r="Q27" s="10"/>
      <c r="R27" s="47"/>
    </row>
    <row r="28" spans="1:18" s="49" customFormat="1" ht="20.399999999999999">
      <c r="A28" s="46">
        <v>900</v>
      </c>
      <c r="B28" s="218"/>
      <c r="C28" s="100" t="s">
        <v>3</v>
      </c>
      <c r="D28" s="7">
        <v>1702571.33</v>
      </c>
      <c r="E28" s="8">
        <f>E29+E30+E31</f>
        <v>-57836.67</v>
      </c>
      <c r="F28" s="8">
        <f>F29+F30+F31</f>
        <v>-44836.67</v>
      </c>
      <c r="G28" s="8">
        <f>G29+G30+G31</f>
        <v>-44836.67</v>
      </c>
      <c r="H28" s="8"/>
      <c r="I28" s="8">
        <f>I29+I30+I31</f>
        <v>-44836.67</v>
      </c>
      <c r="J28" s="48"/>
      <c r="K28" s="8"/>
      <c r="L28" s="8"/>
      <c r="M28" s="47"/>
      <c r="N28" s="47"/>
      <c r="O28" s="8">
        <f>O29+O30+O31</f>
        <v>-13000</v>
      </c>
      <c r="P28" s="8">
        <f>P29+P30+P31</f>
        <v>-13000</v>
      </c>
      <c r="Q28" s="7"/>
      <c r="R28" s="47"/>
    </row>
    <row r="29" spans="1:18" s="49" customFormat="1" ht="13.95" customHeight="1">
      <c r="A29" s="46"/>
      <c r="B29" s="24">
        <v>90002</v>
      </c>
      <c r="C29" s="99" t="s">
        <v>252</v>
      </c>
      <c r="D29" s="9"/>
      <c r="E29" s="9">
        <f t="shared" ref="E29:E30" si="20">F29+O29</f>
        <v>42700</v>
      </c>
      <c r="F29" s="125">
        <f t="shared" ref="F29:F30" si="21">G29+J29+K29+L29</f>
        <v>42700</v>
      </c>
      <c r="G29" s="125">
        <f>H29+I29</f>
        <v>42700</v>
      </c>
      <c r="H29" s="5"/>
      <c r="I29" s="126">
        <v>42700</v>
      </c>
      <c r="J29" s="48"/>
      <c r="K29" s="10"/>
      <c r="L29" s="10"/>
      <c r="M29" s="47"/>
      <c r="N29" s="47"/>
      <c r="O29" s="10"/>
      <c r="P29" s="10"/>
      <c r="Q29" s="10"/>
      <c r="R29" s="47"/>
    </row>
    <row r="30" spans="1:18" s="49" customFormat="1" ht="13.95" customHeight="1">
      <c r="A30" s="46"/>
      <c r="B30" s="24">
        <v>90015</v>
      </c>
      <c r="C30" s="99" t="s">
        <v>256</v>
      </c>
      <c r="D30" s="9"/>
      <c r="E30" s="9">
        <f t="shared" si="20"/>
        <v>-36000</v>
      </c>
      <c r="F30" s="125">
        <f t="shared" si="21"/>
        <v>-36000</v>
      </c>
      <c r="G30" s="125">
        <f>H30+I30</f>
        <v>-36000</v>
      </c>
      <c r="H30" s="5"/>
      <c r="I30" s="126">
        <v>-36000</v>
      </c>
      <c r="J30" s="48"/>
      <c r="K30" s="10"/>
      <c r="L30" s="10"/>
      <c r="M30" s="47"/>
      <c r="N30" s="47"/>
      <c r="O30" s="10"/>
      <c r="P30" s="10"/>
      <c r="Q30" s="10"/>
      <c r="R30" s="47"/>
    </row>
    <row r="31" spans="1:18" s="49" customFormat="1" ht="13.95" customHeight="1">
      <c r="A31" s="46"/>
      <c r="B31" s="24">
        <v>90095</v>
      </c>
      <c r="C31" s="99" t="s">
        <v>31</v>
      </c>
      <c r="D31" s="9"/>
      <c r="E31" s="9">
        <f t="shared" ref="E31" si="22">F31+O31</f>
        <v>-64536.67</v>
      </c>
      <c r="F31" s="125">
        <f t="shared" ref="F31" si="23">G31+J31+K31+L31</f>
        <v>-51536.67</v>
      </c>
      <c r="G31" s="125">
        <f>H31+I31</f>
        <v>-51536.67</v>
      </c>
      <c r="H31" s="5"/>
      <c r="I31" s="126">
        <v>-51536.67</v>
      </c>
      <c r="J31" s="48"/>
      <c r="K31" s="10"/>
      <c r="L31" s="10"/>
      <c r="M31" s="47"/>
      <c r="N31" s="47"/>
      <c r="O31" s="10">
        <v>-13000</v>
      </c>
      <c r="P31" s="10">
        <v>-13000</v>
      </c>
      <c r="Q31" s="10"/>
      <c r="R31" s="47"/>
    </row>
    <row r="32" spans="1:18" s="49" customFormat="1" ht="20.399999999999999">
      <c r="A32" s="46">
        <v>921</v>
      </c>
      <c r="B32" s="142"/>
      <c r="C32" s="100" t="s">
        <v>253</v>
      </c>
      <c r="D32" s="7">
        <v>270500</v>
      </c>
      <c r="E32" s="7">
        <f t="shared" si="18"/>
        <v>-6500</v>
      </c>
      <c r="F32" s="8">
        <f>SUM(F33:F33)</f>
        <v>-6500</v>
      </c>
      <c r="G32" s="8">
        <f>SUM(G33:G33)</f>
        <v>-6500</v>
      </c>
      <c r="H32" s="8"/>
      <c r="I32" s="8">
        <f>SUM(I33)</f>
        <v>-6500</v>
      </c>
      <c r="J32" s="48"/>
      <c r="K32" s="8"/>
      <c r="L32" s="8"/>
      <c r="M32" s="47"/>
      <c r="N32" s="47"/>
      <c r="O32" s="8"/>
      <c r="P32" s="8"/>
      <c r="Q32" s="7"/>
      <c r="R32" s="47"/>
    </row>
    <row r="33" spans="1:18" s="49" customFormat="1" ht="13.95" customHeight="1">
      <c r="A33" s="46"/>
      <c r="B33" s="24">
        <v>92195</v>
      </c>
      <c r="C33" s="99" t="s">
        <v>31</v>
      </c>
      <c r="D33" s="9"/>
      <c r="E33" s="9">
        <f t="shared" si="18"/>
        <v>-6500</v>
      </c>
      <c r="F33" s="125">
        <f t="shared" ref="F33" si="24">G33+J33+K33+L33</f>
        <v>-6500</v>
      </c>
      <c r="G33" s="125">
        <f>H33+I33</f>
        <v>-6500</v>
      </c>
      <c r="H33" s="5"/>
      <c r="I33" s="126">
        <v>-6500</v>
      </c>
      <c r="J33" s="48"/>
      <c r="K33" s="10"/>
      <c r="L33" s="10"/>
      <c r="M33" s="47"/>
      <c r="N33" s="47"/>
      <c r="O33" s="10"/>
      <c r="P33" s="10"/>
      <c r="Q33" s="10"/>
      <c r="R33" s="47"/>
    </row>
    <row r="34" spans="1:18" s="50" customFormat="1" ht="13.95" customHeight="1">
      <c r="A34" s="294" t="s">
        <v>24</v>
      </c>
      <c r="B34" s="295"/>
      <c r="C34" s="296"/>
      <c r="D34" s="12">
        <f>F34+O34</f>
        <v>23389653.669999998</v>
      </c>
      <c r="E34" s="7"/>
      <c r="F34" s="7">
        <f>G34+J34+K34+L34+N34</f>
        <v>20752324.27</v>
      </c>
      <c r="G34" s="53">
        <f>H34+I34</f>
        <v>14385058.27</v>
      </c>
      <c r="H34" s="8">
        <v>8620302</v>
      </c>
      <c r="I34" s="8">
        <v>5764756.2699999996</v>
      </c>
      <c r="J34" s="8">
        <v>440000</v>
      </c>
      <c r="K34" s="8">
        <v>5887266</v>
      </c>
      <c r="L34" s="8">
        <v>0</v>
      </c>
      <c r="M34" s="8">
        <v>0</v>
      </c>
      <c r="N34" s="8">
        <v>40000</v>
      </c>
      <c r="O34" s="8">
        <v>2637329.4</v>
      </c>
      <c r="P34" s="8">
        <v>2637329.4</v>
      </c>
      <c r="Q34" s="8">
        <v>0</v>
      </c>
      <c r="R34" s="8">
        <v>0</v>
      </c>
    </row>
    <row r="35" spans="1:18" s="51" customFormat="1" ht="13.95" customHeight="1">
      <c r="A35" s="294" t="s">
        <v>4</v>
      </c>
      <c r="B35" s="295"/>
      <c r="C35" s="296"/>
      <c r="D35" s="10"/>
      <c r="E35" s="13">
        <f t="shared" ref="E35:P35" si="25">E9+E11+E14+E17+E19+E21+E23+E26+E28+E32</f>
        <v>-1778453.67</v>
      </c>
      <c r="F35" s="13">
        <f t="shared" si="25"/>
        <v>-726453.67</v>
      </c>
      <c r="G35" s="13">
        <f t="shared" si="25"/>
        <v>-666453.67000000004</v>
      </c>
      <c r="H35" s="13">
        <f t="shared" si="25"/>
        <v>-20000</v>
      </c>
      <c r="I35" s="13">
        <f t="shared" si="25"/>
        <v>-646453.67000000004</v>
      </c>
      <c r="J35" s="13">
        <f t="shared" si="25"/>
        <v>-30000</v>
      </c>
      <c r="K35" s="13">
        <f t="shared" si="25"/>
        <v>0</v>
      </c>
      <c r="L35" s="13">
        <f t="shared" si="25"/>
        <v>0</v>
      </c>
      <c r="M35" s="13">
        <f t="shared" si="25"/>
        <v>0</v>
      </c>
      <c r="N35" s="13">
        <f t="shared" si="25"/>
        <v>-30000</v>
      </c>
      <c r="O35" s="13">
        <f t="shared" si="25"/>
        <v>-1052000</v>
      </c>
      <c r="P35" s="13">
        <f t="shared" si="25"/>
        <v>-1052000</v>
      </c>
      <c r="Q35" s="13"/>
      <c r="R35" s="13"/>
    </row>
    <row r="36" spans="1:18" s="52" customFormat="1" ht="13.95" customHeight="1">
      <c r="A36" s="291" t="s">
        <v>25</v>
      </c>
      <c r="B36" s="292"/>
      <c r="C36" s="293"/>
      <c r="D36" s="12">
        <f>D34+E35</f>
        <v>21611200</v>
      </c>
      <c r="E36" s="12" t="s">
        <v>5</v>
      </c>
      <c r="F36" s="7">
        <f>G36+J36+K36+L36+N36</f>
        <v>20025870.600000001</v>
      </c>
      <c r="G36" s="53">
        <f>H36+I36</f>
        <v>13718604.6</v>
      </c>
      <c r="H36" s="12">
        <f t="shared" ref="H36:N36" si="26">+H35+H34</f>
        <v>8600302</v>
      </c>
      <c r="I36" s="12">
        <f t="shared" si="26"/>
        <v>5118302.5999999996</v>
      </c>
      <c r="J36" s="12">
        <f t="shared" si="26"/>
        <v>410000</v>
      </c>
      <c r="K36" s="12">
        <f t="shared" si="26"/>
        <v>5887266</v>
      </c>
      <c r="L36" s="12">
        <f t="shared" si="26"/>
        <v>0</v>
      </c>
      <c r="M36" s="12">
        <f t="shared" si="26"/>
        <v>0</v>
      </c>
      <c r="N36" s="12">
        <f t="shared" si="26"/>
        <v>10000</v>
      </c>
      <c r="O36" s="12">
        <f t="shared" ref="O36:R36" si="27">+O35+O34</f>
        <v>1585329.4</v>
      </c>
      <c r="P36" s="12">
        <f t="shared" si="27"/>
        <v>1585329.4</v>
      </c>
      <c r="Q36" s="12">
        <f t="shared" si="27"/>
        <v>0</v>
      </c>
      <c r="R36" s="12">
        <f t="shared" si="27"/>
        <v>0</v>
      </c>
    </row>
    <row r="37" spans="1:18" s="11" customFormat="1" ht="13.95" customHeight="1">
      <c r="A37" s="14"/>
      <c r="B37" s="15"/>
      <c r="C37" s="16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</row>
    <row r="38" spans="1:18" s="11" customFormat="1" ht="13.95" customHeight="1">
      <c r="B38" s="19"/>
      <c r="C38" s="45"/>
      <c r="D38" s="18"/>
      <c r="E38" s="18"/>
      <c r="F38" s="18"/>
      <c r="H38" s="18"/>
    </row>
  </sheetData>
  <mergeCells count="25">
    <mergeCell ref="A36:C36"/>
    <mergeCell ref="J5:J7"/>
    <mergeCell ref="K5:K7"/>
    <mergeCell ref="L5:L7"/>
    <mergeCell ref="Q6:Q7"/>
    <mergeCell ref="A34:C34"/>
    <mergeCell ref="M5:M7"/>
    <mergeCell ref="N5:N7"/>
    <mergeCell ref="A35:C35"/>
    <mergeCell ref="A1:K1"/>
    <mergeCell ref="A2:A7"/>
    <mergeCell ref="B2:B7"/>
    <mergeCell ref="C2:C7"/>
    <mergeCell ref="D2:D7"/>
    <mergeCell ref="E2:E7"/>
    <mergeCell ref="F2:R2"/>
    <mergeCell ref="F3:F7"/>
    <mergeCell ref="G3:N4"/>
    <mergeCell ref="O3:O7"/>
    <mergeCell ref="P3:R3"/>
    <mergeCell ref="P4:P7"/>
    <mergeCell ref="Q4:Q5"/>
    <mergeCell ref="R4:R7"/>
    <mergeCell ref="G5:G7"/>
    <mergeCell ref="H5:I6"/>
  </mergeCells>
  <pageMargins left="0.39370078740157483" right="0.15748031496062992" top="0.98425196850393704" bottom="0.78740157480314965" header="0.43307086614173229" footer="0"/>
  <pageSetup paperSize="9" scale="75" orientation="landscape" r:id="rId1"/>
  <headerFooter alignWithMargins="0">
    <oddHeader>&amp;RTabela nr 2
 do Uchwały Rady Gminy Nr XIX/83/2016 
z dnia 30 grudnia 2016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8" workbookViewId="0">
      <selection activeCell="E7" sqref="E7"/>
    </sheetView>
  </sheetViews>
  <sheetFormatPr defaultColWidth="9.109375" defaultRowHeight="13.2"/>
  <cols>
    <col min="1" max="1" width="4.44140625" style="79" customWidth="1"/>
    <col min="2" max="2" width="6" style="79" customWidth="1"/>
    <col min="3" max="3" width="6.6640625" style="79" customWidth="1"/>
    <col min="4" max="4" width="5.77734375" style="79" customWidth="1"/>
    <col min="5" max="5" width="45.6640625" style="79" customWidth="1"/>
    <col min="6" max="6" width="12.33203125" style="79" customWidth="1"/>
    <col min="7" max="7" width="12.109375" style="79" customWidth="1"/>
    <col min="8" max="8" width="11.88671875" style="79" customWidth="1"/>
    <col min="9" max="9" width="14.88671875" style="79" customWidth="1"/>
    <col min="10" max="16384" width="9.109375" style="79"/>
  </cols>
  <sheetData>
    <row r="1" spans="1:11" s="54" customFormat="1" ht="22.8" customHeight="1">
      <c r="B1" s="55"/>
      <c r="C1" s="56"/>
      <c r="D1" s="56"/>
      <c r="E1" s="299" t="s">
        <v>88</v>
      </c>
      <c r="F1" s="299"/>
      <c r="G1" s="299"/>
      <c r="H1" s="299"/>
      <c r="I1" s="56"/>
    </row>
    <row r="2" spans="1:11" s="57" customFormat="1" ht="20.100000000000001" customHeight="1">
      <c r="A2" s="300" t="s">
        <v>26</v>
      </c>
      <c r="B2" s="300" t="s">
        <v>6</v>
      </c>
      <c r="C2" s="300" t="s">
        <v>35</v>
      </c>
      <c r="D2" s="301" t="s">
        <v>36</v>
      </c>
      <c r="E2" s="297" t="s">
        <v>129</v>
      </c>
      <c r="F2" s="303" t="s">
        <v>34</v>
      </c>
      <c r="G2" s="297" t="s">
        <v>122</v>
      </c>
      <c r="H2" s="303" t="s">
        <v>123</v>
      </c>
      <c r="I2" s="297" t="s">
        <v>37</v>
      </c>
    </row>
    <row r="3" spans="1:11" s="57" customFormat="1" ht="20.100000000000001" customHeight="1">
      <c r="A3" s="300"/>
      <c r="B3" s="300"/>
      <c r="C3" s="300"/>
      <c r="D3" s="302"/>
      <c r="E3" s="297"/>
      <c r="F3" s="304"/>
      <c r="G3" s="297"/>
      <c r="H3" s="304"/>
      <c r="I3" s="297"/>
    </row>
    <row r="4" spans="1:11" s="57" customFormat="1" ht="29.25" customHeight="1">
      <c r="A4" s="300"/>
      <c r="B4" s="300"/>
      <c r="C4" s="300"/>
      <c r="D4" s="302"/>
      <c r="E4" s="297"/>
      <c r="F4" s="304"/>
      <c r="G4" s="297"/>
      <c r="H4" s="304"/>
      <c r="I4" s="297"/>
    </row>
    <row r="5" spans="1:11" s="57" customFormat="1" ht="22.2" customHeight="1">
      <c r="A5" s="300"/>
      <c r="B5" s="300"/>
      <c r="C5" s="300"/>
      <c r="D5" s="302"/>
      <c r="E5" s="297"/>
      <c r="F5" s="304"/>
      <c r="G5" s="297"/>
      <c r="H5" s="304"/>
      <c r="I5" s="297"/>
    </row>
    <row r="6" spans="1:11" s="54" customFormat="1" ht="12" customHeight="1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</row>
    <row r="7" spans="1:11" s="54" customFormat="1" ht="31.2" customHeight="1">
      <c r="A7" s="216">
        <v>1</v>
      </c>
      <c r="B7" s="59" t="s">
        <v>38</v>
      </c>
      <c r="C7" s="59" t="s">
        <v>27</v>
      </c>
      <c r="D7" s="59"/>
      <c r="E7" s="60" t="s">
        <v>254</v>
      </c>
      <c r="F7" s="61">
        <f>SUM(F8:F9)</f>
        <v>300000</v>
      </c>
      <c r="G7" s="61">
        <f>SUM(G8:G9)</f>
        <v>-190000</v>
      </c>
      <c r="H7" s="61">
        <f>SUM(H8:H9)</f>
        <v>110000</v>
      </c>
      <c r="I7" s="62" t="s">
        <v>43</v>
      </c>
    </row>
    <row r="8" spans="1:11" s="54" customFormat="1" ht="25.95" customHeight="1">
      <c r="A8" s="63">
        <v>2</v>
      </c>
      <c r="B8" s="63"/>
      <c r="C8" s="63"/>
      <c r="D8" s="63">
        <v>6050</v>
      </c>
      <c r="E8" s="64" t="s">
        <v>89</v>
      </c>
      <c r="F8" s="65">
        <v>100000</v>
      </c>
      <c r="G8" s="65">
        <v>-20000</v>
      </c>
      <c r="H8" s="73">
        <f t="shared" ref="H8:H16" si="0">F8+G8</f>
        <v>80000</v>
      </c>
      <c r="I8" s="63" t="s">
        <v>39</v>
      </c>
    </row>
    <row r="9" spans="1:11" s="54" customFormat="1" ht="25.95" customHeight="1">
      <c r="A9" s="63">
        <v>3</v>
      </c>
      <c r="B9" s="63"/>
      <c r="C9" s="63"/>
      <c r="D9" s="63">
        <v>6050</v>
      </c>
      <c r="E9" s="118" t="s">
        <v>102</v>
      </c>
      <c r="F9" s="65">
        <v>200000</v>
      </c>
      <c r="G9" s="65">
        <v>-170000</v>
      </c>
      <c r="H9" s="73">
        <f t="shared" si="0"/>
        <v>30000</v>
      </c>
      <c r="I9" s="63" t="s">
        <v>39</v>
      </c>
    </row>
    <row r="10" spans="1:11" s="54" customFormat="1" ht="18" customHeight="1">
      <c r="A10" s="216">
        <v>4</v>
      </c>
      <c r="B10" s="216">
        <v>600</v>
      </c>
      <c r="C10" s="216"/>
      <c r="D10" s="216"/>
      <c r="E10" s="60" t="s">
        <v>90</v>
      </c>
      <c r="F10" s="61">
        <f>SUM(F11:F16)</f>
        <v>850498.4</v>
      </c>
      <c r="G10" s="61">
        <f>SUM(G11:G16)</f>
        <v>-304000</v>
      </c>
      <c r="H10" s="61">
        <f>SUM(H11:H16)</f>
        <v>546498.4</v>
      </c>
      <c r="I10" s="63" t="s">
        <v>39</v>
      </c>
      <c r="J10" s="75"/>
      <c r="K10" s="67"/>
    </row>
    <row r="11" spans="1:11" s="74" customFormat="1" ht="38.4" customHeight="1">
      <c r="A11" s="63">
        <v>5</v>
      </c>
      <c r="B11" s="76"/>
      <c r="C11" s="76">
        <v>60014</v>
      </c>
      <c r="D11" s="68">
        <v>6300</v>
      </c>
      <c r="E11" s="144" t="s">
        <v>114</v>
      </c>
      <c r="F11" s="73">
        <v>100000</v>
      </c>
      <c r="G11" s="73"/>
      <c r="H11" s="73">
        <f t="shared" si="0"/>
        <v>100000</v>
      </c>
      <c r="I11" s="68" t="s">
        <v>39</v>
      </c>
      <c r="J11" s="77"/>
    </row>
    <row r="12" spans="1:11" s="74" customFormat="1" ht="38.4" customHeight="1">
      <c r="A12" s="63">
        <v>6</v>
      </c>
      <c r="B12" s="76"/>
      <c r="C12" s="76">
        <v>60014</v>
      </c>
      <c r="D12" s="68">
        <v>6300</v>
      </c>
      <c r="E12" s="144" t="s">
        <v>134</v>
      </c>
      <c r="F12" s="73">
        <v>0</v>
      </c>
      <c r="G12" s="73"/>
      <c r="H12" s="73">
        <f t="shared" si="0"/>
        <v>0</v>
      </c>
      <c r="I12" s="68" t="s">
        <v>39</v>
      </c>
      <c r="J12" s="77"/>
    </row>
    <row r="13" spans="1:11" s="74" customFormat="1" ht="33.6" customHeight="1">
      <c r="A13" s="63">
        <v>7</v>
      </c>
      <c r="B13" s="76"/>
      <c r="C13" s="76">
        <v>60014</v>
      </c>
      <c r="D13" s="68">
        <v>6060</v>
      </c>
      <c r="E13" s="144" t="s">
        <v>224</v>
      </c>
      <c r="F13" s="73">
        <v>98498.4</v>
      </c>
      <c r="G13" s="73"/>
      <c r="H13" s="73">
        <f t="shared" si="0"/>
        <v>98498.4</v>
      </c>
      <c r="I13" s="68" t="s">
        <v>39</v>
      </c>
      <c r="J13" s="77"/>
    </row>
    <row r="14" spans="1:11" s="74" customFormat="1" ht="39.6">
      <c r="A14" s="63">
        <v>8</v>
      </c>
      <c r="B14" s="76"/>
      <c r="C14" s="63">
        <v>60016</v>
      </c>
      <c r="D14" s="68">
        <v>6050</v>
      </c>
      <c r="E14" s="66" t="s">
        <v>113</v>
      </c>
      <c r="F14" s="73">
        <f>98000</f>
        <v>98000</v>
      </c>
      <c r="G14" s="73"/>
      <c r="H14" s="73">
        <f t="shared" si="0"/>
        <v>98000</v>
      </c>
      <c r="I14" s="68" t="s">
        <v>39</v>
      </c>
      <c r="J14" s="77"/>
    </row>
    <row r="15" spans="1:11" s="74" customFormat="1" ht="26.4">
      <c r="A15" s="63">
        <v>9</v>
      </c>
      <c r="B15" s="76"/>
      <c r="C15" s="63"/>
      <c r="D15" s="68">
        <v>6050</v>
      </c>
      <c r="E15" s="66" t="s">
        <v>112</v>
      </c>
      <c r="F15" s="73">
        <v>304000</v>
      </c>
      <c r="G15" s="73">
        <v>-304000</v>
      </c>
      <c r="H15" s="73">
        <f t="shared" si="0"/>
        <v>0</v>
      </c>
      <c r="I15" s="68" t="s">
        <v>39</v>
      </c>
      <c r="J15" s="77"/>
    </row>
    <row r="16" spans="1:11" s="74" customFormat="1" ht="18" customHeight="1">
      <c r="A16" s="63">
        <v>10</v>
      </c>
      <c r="B16" s="76"/>
      <c r="C16" s="76"/>
      <c r="D16" s="68">
        <v>6050</v>
      </c>
      <c r="E16" s="66" t="s">
        <v>91</v>
      </c>
      <c r="F16" s="73">
        <v>250000</v>
      </c>
      <c r="G16" s="73"/>
      <c r="H16" s="73">
        <f t="shared" si="0"/>
        <v>250000</v>
      </c>
      <c r="I16" s="68" t="s">
        <v>39</v>
      </c>
      <c r="J16" s="77"/>
    </row>
    <row r="17" spans="1:11" s="54" customFormat="1" ht="26.4">
      <c r="A17" s="216">
        <v>11</v>
      </c>
      <c r="B17" s="216">
        <v>754</v>
      </c>
      <c r="C17" s="216"/>
      <c r="D17" s="216"/>
      <c r="E17" s="101" t="s">
        <v>40</v>
      </c>
      <c r="F17" s="61">
        <f>SUM(F18:F18)</f>
        <v>0</v>
      </c>
      <c r="G17" s="61"/>
      <c r="H17" s="61">
        <f>SUM(H18:H18)</f>
        <v>0</v>
      </c>
      <c r="I17" s="63" t="s">
        <v>39</v>
      </c>
      <c r="J17" s="67"/>
      <c r="K17" s="67"/>
    </row>
    <row r="18" spans="1:11" s="78" customFormat="1" ht="26.4">
      <c r="A18" s="63">
        <v>12</v>
      </c>
      <c r="B18" s="68"/>
      <c r="C18" s="68">
        <v>75412</v>
      </c>
      <c r="D18" s="68">
        <v>6050</v>
      </c>
      <c r="E18" s="66" t="s">
        <v>92</v>
      </c>
      <c r="F18" s="73">
        <v>0</v>
      </c>
      <c r="G18" s="73"/>
      <c r="H18" s="73">
        <f>F18+G18</f>
        <v>0</v>
      </c>
      <c r="I18" s="68" t="s">
        <v>39</v>
      </c>
      <c r="J18" s="74"/>
      <c r="K18" s="74"/>
    </row>
    <row r="19" spans="1:11" s="54" customFormat="1" ht="16.2" customHeight="1">
      <c r="A19" s="216">
        <v>13</v>
      </c>
      <c r="B19" s="216">
        <v>801</v>
      </c>
      <c r="C19" s="216"/>
      <c r="D19" s="216"/>
      <c r="E19" s="60" t="s">
        <v>41</v>
      </c>
      <c r="F19" s="61">
        <f>F20</f>
        <v>1355000</v>
      </c>
      <c r="G19" s="61">
        <f>SUM(G20:G20)</f>
        <v>-545000</v>
      </c>
      <c r="H19" s="61">
        <f>SUM(H20:H20)</f>
        <v>810000</v>
      </c>
      <c r="I19" s="63" t="s">
        <v>39</v>
      </c>
      <c r="J19" s="67"/>
      <c r="K19" s="67"/>
    </row>
    <row r="20" spans="1:11" s="78" customFormat="1" ht="25.95" customHeight="1">
      <c r="A20" s="63">
        <v>14</v>
      </c>
      <c r="B20" s="68"/>
      <c r="C20" s="68">
        <v>80101</v>
      </c>
      <c r="D20" s="68">
        <v>6050</v>
      </c>
      <c r="E20" s="66" t="s">
        <v>128</v>
      </c>
      <c r="F20" s="73">
        <v>1355000</v>
      </c>
      <c r="G20" s="73">
        <v>-545000</v>
      </c>
      <c r="H20" s="73">
        <f>F20+G20</f>
        <v>810000</v>
      </c>
      <c r="I20" s="68" t="s">
        <v>39</v>
      </c>
      <c r="J20" s="74"/>
      <c r="K20" s="74"/>
    </row>
    <row r="21" spans="1:11" s="54" customFormat="1" ht="18" customHeight="1">
      <c r="A21" s="216">
        <v>15</v>
      </c>
      <c r="B21" s="216">
        <v>900</v>
      </c>
      <c r="C21" s="216">
        <v>90095</v>
      </c>
      <c r="D21" s="216"/>
      <c r="E21" s="60" t="s">
        <v>3</v>
      </c>
      <c r="F21" s="61">
        <f>SUM(F22:F28)</f>
        <v>121831</v>
      </c>
      <c r="G21" s="61">
        <f>SUM(G22:G28)</f>
        <v>-13000</v>
      </c>
      <c r="H21" s="61">
        <f>SUM(H22:H28)</f>
        <v>108831</v>
      </c>
      <c r="I21" s="63" t="s">
        <v>39</v>
      </c>
      <c r="J21" s="67"/>
      <c r="K21" s="67"/>
    </row>
    <row r="22" spans="1:11" s="74" customFormat="1" ht="39.6">
      <c r="A22" s="63">
        <v>16</v>
      </c>
      <c r="B22" s="68"/>
      <c r="C22" s="68"/>
      <c r="D22" s="69">
        <v>6060</v>
      </c>
      <c r="E22" s="66" t="s">
        <v>93</v>
      </c>
      <c r="F22" s="72">
        <v>6000</v>
      </c>
      <c r="G22" s="71"/>
      <c r="H22" s="73">
        <f t="shared" ref="H22:H28" si="1">F22+G22</f>
        <v>6000</v>
      </c>
      <c r="I22" s="68" t="s">
        <v>39</v>
      </c>
    </row>
    <row r="23" spans="1:11" s="74" customFormat="1" ht="25.95" customHeight="1">
      <c r="A23" s="63">
        <v>17</v>
      </c>
      <c r="B23" s="68"/>
      <c r="C23" s="68"/>
      <c r="D23" s="69">
        <v>6060</v>
      </c>
      <c r="E23" s="66" t="s">
        <v>248</v>
      </c>
      <c r="F23" s="72">
        <v>12571</v>
      </c>
      <c r="G23" s="71"/>
      <c r="H23" s="73">
        <f t="shared" si="1"/>
        <v>12571</v>
      </c>
      <c r="I23" s="68" t="s">
        <v>39</v>
      </c>
    </row>
    <row r="24" spans="1:11" s="74" customFormat="1" ht="25.95" customHeight="1">
      <c r="A24" s="63">
        <v>18</v>
      </c>
      <c r="B24" s="68"/>
      <c r="C24" s="68"/>
      <c r="D24" s="69">
        <v>6060</v>
      </c>
      <c r="E24" s="66" t="s">
        <v>94</v>
      </c>
      <c r="F24" s="73">
        <v>10589</v>
      </c>
      <c r="G24" s="73"/>
      <c r="H24" s="73">
        <f t="shared" si="1"/>
        <v>10589</v>
      </c>
      <c r="I24" s="68" t="s">
        <v>39</v>
      </c>
    </row>
    <row r="25" spans="1:11" s="67" customFormat="1" ht="39.6">
      <c r="A25" s="63">
        <v>19</v>
      </c>
      <c r="B25" s="63"/>
      <c r="C25" s="63"/>
      <c r="D25" s="62">
        <v>6060</v>
      </c>
      <c r="E25" s="66" t="s">
        <v>95</v>
      </c>
      <c r="F25" s="73">
        <v>13000</v>
      </c>
      <c r="G25" s="73">
        <v>-13000</v>
      </c>
      <c r="H25" s="73">
        <f t="shared" si="1"/>
        <v>0</v>
      </c>
      <c r="I25" s="63" t="s">
        <v>39</v>
      </c>
    </row>
    <row r="26" spans="1:11" s="67" customFormat="1" ht="37.950000000000003" customHeight="1">
      <c r="A26" s="63">
        <v>20</v>
      </c>
      <c r="B26" s="63"/>
      <c r="C26" s="63"/>
      <c r="D26" s="62">
        <v>6050</v>
      </c>
      <c r="E26" s="70" t="s">
        <v>96</v>
      </c>
      <c r="F26" s="73">
        <v>9671</v>
      </c>
      <c r="G26" s="73"/>
      <c r="H26" s="73">
        <f t="shared" si="1"/>
        <v>9671</v>
      </c>
      <c r="I26" s="63" t="s">
        <v>39</v>
      </c>
    </row>
    <row r="27" spans="1:11" s="67" customFormat="1" ht="25.95" customHeight="1">
      <c r="A27" s="63">
        <v>21</v>
      </c>
      <c r="B27" s="63"/>
      <c r="C27" s="63"/>
      <c r="D27" s="62">
        <v>6050</v>
      </c>
      <c r="E27" s="64" t="s">
        <v>116</v>
      </c>
      <c r="F27" s="73">
        <v>20000</v>
      </c>
      <c r="G27" s="73"/>
      <c r="H27" s="73">
        <f t="shared" si="1"/>
        <v>20000</v>
      </c>
      <c r="I27" s="63" t="s">
        <v>39</v>
      </c>
    </row>
    <row r="28" spans="1:11" s="78" customFormat="1" ht="52.8">
      <c r="A28" s="63">
        <v>22</v>
      </c>
      <c r="B28" s="68"/>
      <c r="C28" s="68"/>
      <c r="D28" s="68">
        <v>6050</v>
      </c>
      <c r="E28" s="66" t="s">
        <v>132</v>
      </c>
      <c r="F28" s="73">
        <v>50000</v>
      </c>
      <c r="G28" s="73"/>
      <c r="H28" s="73">
        <f t="shared" si="1"/>
        <v>50000</v>
      </c>
      <c r="I28" s="68" t="s">
        <v>39</v>
      </c>
      <c r="J28" s="74"/>
      <c r="K28" s="74"/>
    </row>
    <row r="29" spans="1:11" s="54" customFormat="1" ht="18" customHeight="1">
      <c r="A29" s="216">
        <v>23</v>
      </c>
      <c r="B29" s="216">
        <v>926</v>
      </c>
      <c r="C29" s="216">
        <v>92695</v>
      </c>
      <c r="D29" s="216"/>
      <c r="E29" s="60" t="s">
        <v>127</v>
      </c>
      <c r="F29" s="61">
        <f>SUM(F30)</f>
        <v>10000</v>
      </c>
      <c r="G29" s="61"/>
      <c r="H29" s="61">
        <f>SUM(H30)</f>
        <v>10000</v>
      </c>
      <c r="I29" s="63" t="s">
        <v>39</v>
      </c>
      <c r="J29" s="67"/>
      <c r="K29" s="67"/>
    </row>
    <row r="30" spans="1:11" s="74" customFormat="1" ht="39.6">
      <c r="A30" s="63">
        <v>24</v>
      </c>
      <c r="B30" s="68"/>
      <c r="C30" s="68"/>
      <c r="D30" s="69">
        <v>6060</v>
      </c>
      <c r="E30" s="141" t="s">
        <v>121</v>
      </c>
      <c r="F30" s="73">
        <v>10000</v>
      </c>
      <c r="G30" s="73"/>
      <c r="H30" s="73">
        <f>F30+G30</f>
        <v>10000</v>
      </c>
      <c r="I30" s="68" t="s">
        <v>39</v>
      </c>
    </row>
    <row r="31" spans="1:11" s="67" customFormat="1" ht="26.4" customHeight="1">
      <c r="A31" s="298" t="s">
        <v>42</v>
      </c>
      <c r="B31" s="298"/>
      <c r="C31" s="298"/>
      <c r="D31" s="298"/>
      <c r="E31" s="298"/>
      <c r="F31" s="61">
        <f>F7+F10+F17+F19+F21+F29</f>
        <v>2637329.4</v>
      </c>
      <c r="G31" s="61">
        <f>G7+G10+G17+G19+G21+G29</f>
        <v>-1052000</v>
      </c>
      <c r="H31" s="61">
        <f>H7+H10+H17+H19+H21+H29</f>
        <v>1585329.4</v>
      </c>
      <c r="I31" s="216"/>
    </row>
    <row r="36" spans="5:5">
      <c r="E36" s="79" t="s">
        <v>30</v>
      </c>
    </row>
  </sheetData>
  <mergeCells count="11">
    <mergeCell ref="I2:I5"/>
    <mergeCell ref="A31:E31"/>
    <mergeCell ref="E1:H1"/>
    <mergeCell ref="A2:A5"/>
    <mergeCell ref="B2:B5"/>
    <mergeCell ref="C2:C5"/>
    <mergeCell ref="D2:D5"/>
    <mergeCell ref="E2:E5"/>
    <mergeCell ref="F2:F5"/>
    <mergeCell ref="G2:G5"/>
    <mergeCell ref="H2:H5"/>
  </mergeCells>
  <printOptions horizontalCentered="1"/>
  <pageMargins left="0.78740157480314965" right="0.39370078740157483" top="0.98425196850393704" bottom="0.59055118110236227" header="0.51181102362204722" footer="0.11811023622047245"/>
  <pageSetup paperSize="9" scale="75" orientation="portrait" r:id="rId1"/>
  <headerFooter alignWithMargins="0">
    <oddHeader xml:space="preserve">&amp;R&amp;9Tabela nr 2a  
do Uchwały Rady Gminy nr XIX/83/2016
 z dnia 30 grudnia 2016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50" workbookViewId="0">
      <selection activeCell="H63" sqref="H63"/>
    </sheetView>
  </sheetViews>
  <sheetFormatPr defaultRowHeight="13.8"/>
  <cols>
    <col min="1" max="1" width="17.6640625" style="148" customWidth="1"/>
    <col min="2" max="2" width="47.109375" style="148" customWidth="1"/>
    <col min="3" max="3" width="6.77734375" style="148" customWidth="1"/>
    <col min="4" max="4" width="8.21875" style="148" customWidth="1"/>
    <col min="5" max="5" width="6.109375" style="148" customWidth="1"/>
    <col min="6" max="7" width="13.5546875" style="148" customWidth="1"/>
    <col min="8" max="8" width="15" style="148" customWidth="1"/>
    <col min="9" max="16384" width="8.88671875" style="148"/>
  </cols>
  <sheetData>
    <row r="1" spans="1:7">
      <c r="A1" s="149"/>
    </row>
    <row r="2" spans="1:7" s="215" customFormat="1" ht="28.8" customHeight="1">
      <c r="A2" s="329" t="s">
        <v>201</v>
      </c>
      <c r="B2" s="329"/>
      <c r="C2" s="329"/>
      <c r="D2" s="329"/>
      <c r="E2" s="329"/>
      <c r="F2" s="329"/>
      <c r="G2" s="329"/>
    </row>
    <row r="3" spans="1:7" s="154" customFormat="1" ht="36">
      <c r="A3" s="150" t="s">
        <v>135</v>
      </c>
      <c r="B3" s="151" t="s">
        <v>136</v>
      </c>
      <c r="C3" s="150" t="s">
        <v>137</v>
      </c>
      <c r="D3" s="150" t="s">
        <v>138</v>
      </c>
      <c r="E3" s="150" t="s">
        <v>36</v>
      </c>
      <c r="F3" s="152" t="s">
        <v>139</v>
      </c>
      <c r="G3" s="153" t="s">
        <v>140</v>
      </c>
    </row>
    <row r="4" spans="1:7" ht="15" customHeight="1">
      <c r="A4" s="305" t="s">
        <v>141</v>
      </c>
      <c r="B4" s="155" t="s">
        <v>142</v>
      </c>
      <c r="C4" s="156"/>
      <c r="D4" s="156"/>
      <c r="E4" s="156"/>
      <c r="F4" s="157"/>
      <c r="G4" s="307">
        <f>SUM(F5:F9)</f>
        <v>22479.65</v>
      </c>
    </row>
    <row r="5" spans="1:7" ht="15" customHeight="1">
      <c r="A5" s="306"/>
      <c r="B5" s="158" t="s">
        <v>143</v>
      </c>
      <c r="C5" s="159" t="s">
        <v>144</v>
      </c>
      <c r="D5" s="159" t="s">
        <v>145</v>
      </c>
      <c r="E5" s="160"/>
      <c r="F5" s="161">
        <v>6000</v>
      </c>
      <c r="G5" s="308"/>
    </row>
    <row r="6" spans="1:7" ht="15" customHeight="1">
      <c r="A6" s="306"/>
      <c r="B6" s="162" t="s">
        <v>146</v>
      </c>
      <c r="C6" s="159" t="s">
        <v>144</v>
      </c>
      <c r="D6" s="159" t="s">
        <v>145</v>
      </c>
      <c r="E6" s="160"/>
      <c r="F6" s="161">
        <v>8479.65</v>
      </c>
      <c r="G6" s="308"/>
    </row>
    <row r="7" spans="1:7" ht="15" customHeight="1">
      <c r="A7" s="306"/>
      <c r="B7" s="163" t="s">
        <v>147</v>
      </c>
      <c r="C7" s="164"/>
      <c r="D7" s="164"/>
      <c r="E7" s="164"/>
      <c r="F7" s="165"/>
      <c r="G7" s="308"/>
    </row>
    <row r="8" spans="1:7" ht="15" customHeight="1">
      <c r="A8" s="306"/>
      <c r="B8" s="166" t="s">
        <v>148</v>
      </c>
      <c r="C8" s="159" t="s">
        <v>144</v>
      </c>
      <c r="D8" s="159" t="s">
        <v>145</v>
      </c>
      <c r="E8" s="160"/>
      <c r="F8" s="161">
        <v>2000</v>
      </c>
      <c r="G8" s="308"/>
    </row>
    <row r="9" spans="1:7" ht="15" customHeight="1">
      <c r="A9" s="306"/>
      <c r="B9" s="162" t="s">
        <v>149</v>
      </c>
      <c r="C9" s="159" t="s">
        <v>144</v>
      </c>
      <c r="D9" s="159" t="s">
        <v>145</v>
      </c>
      <c r="E9" s="159"/>
      <c r="F9" s="161">
        <v>6000</v>
      </c>
      <c r="G9" s="308"/>
    </row>
    <row r="10" spans="1:7" ht="24">
      <c r="A10" s="167" t="s">
        <v>150</v>
      </c>
      <c r="B10" s="162" t="s">
        <v>202</v>
      </c>
      <c r="C10" s="159" t="s">
        <v>110</v>
      </c>
      <c r="D10" s="159" t="s">
        <v>111</v>
      </c>
      <c r="E10" s="159"/>
      <c r="F10" s="161">
        <v>5894.29</v>
      </c>
      <c r="G10" s="168">
        <f>F10</f>
        <v>5894.29</v>
      </c>
    </row>
    <row r="11" spans="1:7" ht="24">
      <c r="A11" s="167" t="s">
        <v>151</v>
      </c>
      <c r="B11" s="162" t="s">
        <v>202</v>
      </c>
      <c r="C11" s="159" t="s">
        <v>110</v>
      </c>
      <c r="D11" s="159" t="s">
        <v>111</v>
      </c>
      <c r="E11" s="159"/>
      <c r="F11" s="161">
        <v>8624.5400000000009</v>
      </c>
      <c r="G11" s="168">
        <f>F11</f>
        <v>8624.5400000000009</v>
      </c>
    </row>
    <row r="12" spans="1:7" ht="24">
      <c r="A12" s="309" t="s">
        <v>152</v>
      </c>
      <c r="B12" s="162" t="s">
        <v>153</v>
      </c>
      <c r="C12" s="159" t="s">
        <v>144</v>
      </c>
      <c r="D12" s="159" t="s">
        <v>145</v>
      </c>
      <c r="E12" s="159"/>
      <c r="F12" s="161">
        <v>7170</v>
      </c>
      <c r="G12" s="310">
        <f>F12+F13</f>
        <v>9671</v>
      </c>
    </row>
    <row r="13" spans="1:7" ht="15" customHeight="1">
      <c r="A13" s="305"/>
      <c r="B13" s="162" t="s">
        <v>154</v>
      </c>
      <c r="C13" s="159" t="s">
        <v>144</v>
      </c>
      <c r="D13" s="159" t="s">
        <v>145</v>
      </c>
      <c r="E13" s="159"/>
      <c r="F13" s="161">
        <v>2501</v>
      </c>
      <c r="G13" s="307"/>
    </row>
    <row r="14" spans="1:7" ht="15" customHeight="1">
      <c r="A14" s="309" t="s">
        <v>155</v>
      </c>
      <c r="B14" s="162" t="s">
        <v>156</v>
      </c>
      <c r="C14" s="159" t="s">
        <v>110</v>
      </c>
      <c r="D14" s="159" t="s">
        <v>111</v>
      </c>
      <c r="E14" s="159"/>
      <c r="F14" s="161">
        <v>3000</v>
      </c>
      <c r="G14" s="310">
        <f>F14+F15</f>
        <v>6659.7800000000007</v>
      </c>
    </row>
    <row r="15" spans="1:7" ht="24">
      <c r="A15" s="305"/>
      <c r="B15" s="162" t="s">
        <v>202</v>
      </c>
      <c r="C15" s="159" t="s">
        <v>110</v>
      </c>
      <c r="D15" s="159" t="s">
        <v>111</v>
      </c>
      <c r="E15" s="159"/>
      <c r="F15" s="161">
        <v>3659.78</v>
      </c>
      <c r="G15" s="307"/>
    </row>
    <row r="16" spans="1:7" ht="15" customHeight="1">
      <c r="A16" s="309" t="s">
        <v>157</v>
      </c>
      <c r="B16" s="169" t="s">
        <v>158</v>
      </c>
      <c r="C16" s="170"/>
      <c r="D16" s="170"/>
      <c r="E16" s="170"/>
      <c r="F16" s="171"/>
      <c r="G16" s="310">
        <f>SUM(F17:F21)</f>
        <v>25516.39</v>
      </c>
    </row>
    <row r="17" spans="1:7" ht="15" customHeight="1">
      <c r="A17" s="311"/>
      <c r="B17" s="172" t="s">
        <v>159</v>
      </c>
      <c r="C17" s="159" t="s">
        <v>144</v>
      </c>
      <c r="D17" s="159" t="s">
        <v>145</v>
      </c>
      <c r="E17" s="159"/>
      <c r="F17" s="161">
        <v>1000</v>
      </c>
      <c r="G17" s="312"/>
    </row>
    <row r="18" spans="1:7" ht="15" customHeight="1">
      <c r="A18" s="311"/>
      <c r="B18" s="172" t="s">
        <v>160</v>
      </c>
      <c r="C18" s="159" t="s">
        <v>144</v>
      </c>
      <c r="D18" s="159" t="s">
        <v>145</v>
      </c>
      <c r="E18" s="159"/>
      <c r="F18" s="161">
        <v>1000</v>
      </c>
      <c r="G18" s="312"/>
    </row>
    <row r="19" spans="1:7" ht="15" customHeight="1">
      <c r="A19" s="311"/>
      <c r="B19" s="172" t="s">
        <v>161</v>
      </c>
      <c r="C19" s="159" t="s">
        <v>144</v>
      </c>
      <c r="D19" s="159" t="s">
        <v>145</v>
      </c>
      <c r="E19" s="159"/>
      <c r="F19" s="161">
        <v>1700</v>
      </c>
      <c r="G19" s="312"/>
    </row>
    <row r="20" spans="1:7" ht="15" customHeight="1">
      <c r="A20" s="311"/>
      <c r="B20" s="172" t="s">
        <v>162</v>
      </c>
      <c r="C20" s="159" t="s">
        <v>144</v>
      </c>
      <c r="D20" s="159" t="s">
        <v>145</v>
      </c>
      <c r="E20" s="159"/>
      <c r="F20" s="161">
        <v>12571</v>
      </c>
      <c r="G20" s="312"/>
    </row>
    <row r="21" spans="1:7" ht="24">
      <c r="A21" s="311"/>
      <c r="B21" s="162" t="s">
        <v>203</v>
      </c>
      <c r="C21" s="159" t="s">
        <v>110</v>
      </c>
      <c r="D21" s="159" t="s">
        <v>111</v>
      </c>
      <c r="E21" s="159"/>
      <c r="F21" s="161">
        <v>9245.39</v>
      </c>
      <c r="G21" s="312"/>
    </row>
    <row r="22" spans="1:7" ht="25.2">
      <c r="A22" s="173" t="s">
        <v>163</v>
      </c>
      <c r="B22" s="162" t="s">
        <v>164</v>
      </c>
      <c r="C22" s="159" t="s">
        <v>110</v>
      </c>
      <c r="D22" s="159" t="s">
        <v>111</v>
      </c>
      <c r="E22" s="159"/>
      <c r="F22" s="161">
        <v>6404.61</v>
      </c>
      <c r="G22" s="168">
        <f>F22</f>
        <v>6404.61</v>
      </c>
    </row>
    <row r="23" spans="1:7" ht="15" customHeight="1">
      <c r="A23" s="313" t="s">
        <v>165</v>
      </c>
      <c r="B23" s="169" t="s">
        <v>166</v>
      </c>
      <c r="C23" s="170"/>
      <c r="D23" s="170"/>
      <c r="E23" s="170"/>
      <c r="F23" s="171"/>
      <c r="G23" s="310">
        <f>SUM(F24:F24)</f>
        <v>10589</v>
      </c>
    </row>
    <row r="24" spans="1:7" ht="15" customHeight="1">
      <c r="A24" s="314"/>
      <c r="B24" s="174" t="s">
        <v>167</v>
      </c>
      <c r="C24" s="159" t="s">
        <v>144</v>
      </c>
      <c r="D24" s="159" t="s">
        <v>145</v>
      </c>
      <c r="E24" s="159"/>
      <c r="F24" s="175">
        <v>10589</v>
      </c>
      <c r="G24" s="312"/>
    </row>
    <row r="25" spans="1:7" ht="24">
      <c r="A25" s="167" t="s">
        <v>168</v>
      </c>
      <c r="B25" s="162" t="s">
        <v>202</v>
      </c>
      <c r="C25" s="159" t="s">
        <v>110</v>
      </c>
      <c r="D25" s="159" t="s">
        <v>111</v>
      </c>
      <c r="E25" s="159"/>
      <c r="F25" s="161">
        <v>6328.07</v>
      </c>
      <c r="G25" s="176">
        <f>F25</f>
        <v>6328.07</v>
      </c>
    </row>
    <row r="26" spans="1:7" ht="24">
      <c r="A26" s="173" t="s">
        <v>169</v>
      </c>
      <c r="B26" s="162" t="s">
        <v>202</v>
      </c>
      <c r="C26" s="159" t="s">
        <v>110</v>
      </c>
      <c r="D26" s="159" t="s">
        <v>111</v>
      </c>
      <c r="E26" s="159"/>
      <c r="F26" s="161">
        <v>8854.19</v>
      </c>
      <c r="G26" s="176">
        <f>F26</f>
        <v>8854.19</v>
      </c>
    </row>
    <row r="27" spans="1:7" ht="15" customHeight="1">
      <c r="A27" s="313" t="s">
        <v>170</v>
      </c>
      <c r="B27" s="162" t="s">
        <v>171</v>
      </c>
      <c r="C27" s="159" t="s">
        <v>144</v>
      </c>
      <c r="D27" s="159" t="s">
        <v>145</v>
      </c>
      <c r="E27" s="159"/>
      <c r="F27" s="161">
        <v>730</v>
      </c>
      <c r="G27" s="316">
        <f>F27+F28</f>
        <v>10283.11</v>
      </c>
    </row>
    <row r="28" spans="1:7" ht="24">
      <c r="A28" s="315"/>
      <c r="B28" s="162" t="s">
        <v>204</v>
      </c>
      <c r="C28" s="159" t="s">
        <v>110</v>
      </c>
      <c r="D28" s="159" t="s">
        <v>111</v>
      </c>
      <c r="E28" s="159"/>
      <c r="F28" s="161">
        <v>9553.11</v>
      </c>
      <c r="G28" s="317"/>
    </row>
    <row r="29" spans="1:7" ht="24">
      <c r="A29" s="177" t="s">
        <v>172</v>
      </c>
      <c r="B29" s="174" t="s">
        <v>173</v>
      </c>
      <c r="C29" s="159" t="s">
        <v>110</v>
      </c>
      <c r="D29" s="159" t="s">
        <v>111</v>
      </c>
      <c r="E29" s="159"/>
      <c r="F29" s="161">
        <v>14876.06</v>
      </c>
      <c r="G29" s="176">
        <f>SUM(F29:F29)</f>
        <v>14876.06</v>
      </c>
    </row>
    <row r="30" spans="1:7" ht="15" customHeight="1">
      <c r="A30" s="313" t="s">
        <v>174</v>
      </c>
      <c r="B30" s="178" t="s">
        <v>175</v>
      </c>
      <c r="C30" s="179"/>
      <c r="D30" s="179"/>
      <c r="E30" s="179"/>
      <c r="F30" s="180"/>
      <c r="G30" s="335">
        <f>SUM(F31:F34)</f>
        <v>12681.65</v>
      </c>
    </row>
    <row r="31" spans="1:7" ht="15" customHeight="1">
      <c r="A31" s="314"/>
      <c r="B31" s="332" t="s">
        <v>206</v>
      </c>
      <c r="C31" s="160">
        <v>900</v>
      </c>
      <c r="D31" s="160">
        <v>90095</v>
      </c>
      <c r="E31" s="160"/>
      <c r="F31" s="181">
        <v>7300</v>
      </c>
      <c r="G31" s="335"/>
    </row>
    <row r="32" spans="1:7">
      <c r="A32" s="314"/>
      <c r="B32" s="333"/>
      <c r="C32" s="160">
        <v>900</v>
      </c>
      <c r="D32" s="160">
        <v>90095</v>
      </c>
      <c r="E32" s="160"/>
      <c r="F32" s="181">
        <v>2700</v>
      </c>
      <c r="G32" s="335"/>
    </row>
    <row r="33" spans="1:10" ht="15" customHeight="1">
      <c r="A33" s="314"/>
      <c r="B33" s="182" t="s">
        <v>176</v>
      </c>
      <c r="C33" s="160">
        <v>600</v>
      </c>
      <c r="D33" s="160">
        <v>60016</v>
      </c>
      <c r="E33" s="159"/>
      <c r="F33" s="161">
        <v>681.65</v>
      </c>
      <c r="G33" s="335"/>
    </row>
    <row r="34" spans="1:10" ht="24">
      <c r="A34" s="315"/>
      <c r="B34" s="162" t="s">
        <v>177</v>
      </c>
      <c r="C34" s="159" t="s">
        <v>144</v>
      </c>
      <c r="D34" s="159" t="s">
        <v>145</v>
      </c>
      <c r="E34" s="159"/>
      <c r="F34" s="161">
        <v>2000</v>
      </c>
      <c r="G34" s="335"/>
    </row>
    <row r="35" spans="1:10" ht="24">
      <c r="A35" s="313" t="s">
        <v>178</v>
      </c>
      <c r="B35" s="174" t="s">
        <v>205</v>
      </c>
      <c r="C35" s="159" t="s">
        <v>110</v>
      </c>
      <c r="D35" s="159" t="s">
        <v>111</v>
      </c>
      <c r="E35" s="159"/>
      <c r="F35" s="161">
        <v>9425.15</v>
      </c>
      <c r="G35" s="316">
        <f>F35+F36</f>
        <v>11125.15</v>
      </c>
    </row>
    <row r="36" spans="1:10" ht="24">
      <c r="A36" s="315"/>
      <c r="B36" s="183" t="s">
        <v>179</v>
      </c>
      <c r="C36" s="159" t="s">
        <v>110</v>
      </c>
      <c r="D36" s="159" t="s">
        <v>111</v>
      </c>
      <c r="E36" s="159"/>
      <c r="F36" s="184">
        <v>1700</v>
      </c>
      <c r="G36" s="317"/>
    </row>
    <row r="37" spans="1:10" ht="15" customHeight="1">
      <c r="A37" s="309" t="s">
        <v>180</v>
      </c>
      <c r="B37" s="169" t="s">
        <v>181</v>
      </c>
      <c r="C37" s="170"/>
      <c r="D37" s="170"/>
      <c r="E37" s="170"/>
      <c r="F37" s="171"/>
      <c r="G37" s="316">
        <f>SUM(F38:F40)</f>
        <v>13651.27</v>
      </c>
    </row>
    <row r="38" spans="1:10" ht="24">
      <c r="A38" s="311"/>
      <c r="B38" s="174" t="s">
        <v>182</v>
      </c>
      <c r="C38" s="185">
        <v>900</v>
      </c>
      <c r="D38" s="185">
        <v>90095</v>
      </c>
      <c r="E38" s="185"/>
      <c r="F38" s="186">
        <v>10651.27</v>
      </c>
      <c r="G38" s="336"/>
    </row>
    <row r="39" spans="1:10" ht="15" customHeight="1">
      <c r="A39" s="311"/>
      <c r="B39" s="174" t="s">
        <v>183</v>
      </c>
      <c r="C39" s="185">
        <v>900</v>
      </c>
      <c r="D39" s="185">
        <v>90095</v>
      </c>
      <c r="E39" s="185"/>
      <c r="F39" s="186">
        <v>2000</v>
      </c>
      <c r="G39" s="336"/>
    </row>
    <row r="40" spans="1:10" ht="15" customHeight="1">
      <c r="A40" s="311"/>
      <c r="B40" s="187" t="s">
        <v>184</v>
      </c>
      <c r="C40" s="188">
        <v>900</v>
      </c>
      <c r="D40" s="188">
        <v>90095</v>
      </c>
      <c r="E40" s="188"/>
      <c r="F40" s="189">
        <v>1000</v>
      </c>
      <c r="G40" s="336"/>
    </row>
    <row r="41" spans="1:10" ht="24">
      <c r="A41" s="167" t="s">
        <v>185</v>
      </c>
      <c r="B41" s="162" t="s">
        <v>202</v>
      </c>
      <c r="C41" s="185">
        <v>600</v>
      </c>
      <c r="D41" s="185">
        <v>60016</v>
      </c>
      <c r="E41" s="185"/>
      <c r="F41" s="190">
        <v>13855.4</v>
      </c>
      <c r="G41" s="191">
        <v>13855.4</v>
      </c>
    </row>
    <row r="42" spans="1:10" ht="15" customHeight="1">
      <c r="A42" s="309" t="s">
        <v>186</v>
      </c>
      <c r="B42" s="169" t="s">
        <v>187</v>
      </c>
      <c r="C42" s="170"/>
      <c r="D42" s="170"/>
      <c r="E42" s="170"/>
      <c r="F42" s="171"/>
      <c r="G42" s="316">
        <f>SUM(F43:F47)</f>
        <v>17453.21</v>
      </c>
    </row>
    <row r="43" spans="1:10" ht="15.6" customHeight="1">
      <c r="A43" s="311"/>
      <c r="B43" s="330" t="s">
        <v>188</v>
      </c>
      <c r="C43" s="159" t="s">
        <v>144</v>
      </c>
      <c r="D43" s="159" t="s">
        <v>145</v>
      </c>
      <c r="E43" s="159"/>
      <c r="F43" s="186">
        <v>1088.21</v>
      </c>
      <c r="G43" s="336"/>
    </row>
    <row r="44" spans="1:10">
      <c r="A44" s="311"/>
      <c r="B44" s="331"/>
      <c r="C44" s="159" t="s">
        <v>144</v>
      </c>
      <c r="D44" s="159" t="s">
        <v>145</v>
      </c>
      <c r="E44" s="159"/>
      <c r="F44" s="186">
        <v>3365</v>
      </c>
      <c r="G44" s="336"/>
    </row>
    <row r="45" spans="1:10" ht="15" customHeight="1">
      <c r="A45" s="311"/>
      <c r="B45" s="169" t="s">
        <v>189</v>
      </c>
      <c r="C45" s="170"/>
      <c r="D45" s="170"/>
      <c r="E45" s="170"/>
      <c r="F45" s="171"/>
      <c r="G45" s="336"/>
    </row>
    <row r="46" spans="1:10" s="194" customFormat="1" ht="15" customHeight="1">
      <c r="A46" s="311"/>
      <c r="B46" s="192" t="s">
        <v>190</v>
      </c>
      <c r="C46" s="188">
        <v>900</v>
      </c>
      <c r="D46" s="188">
        <v>90095</v>
      </c>
      <c r="E46" s="193"/>
      <c r="F46" s="186">
        <v>8000</v>
      </c>
      <c r="G46" s="336"/>
      <c r="H46" s="214"/>
      <c r="J46" s="194" t="s">
        <v>5</v>
      </c>
    </row>
    <row r="47" spans="1:10" s="194" customFormat="1" ht="15" customHeight="1">
      <c r="A47" s="305"/>
      <c r="B47" s="192" t="s">
        <v>191</v>
      </c>
      <c r="C47" s="185">
        <v>900</v>
      </c>
      <c r="D47" s="185">
        <v>90095</v>
      </c>
      <c r="E47" s="195"/>
      <c r="F47" s="186">
        <v>5000</v>
      </c>
      <c r="G47" s="317"/>
      <c r="H47" s="214"/>
    </row>
    <row r="48" spans="1:10" s="194" customFormat="1" ht="25.2">
      <c r="A48" s="173" t="s">
        <v>192</v>
      </c>
      <c r="B48" s="162" t="s">
        <v>202</v>
      </c>
      <c r="C48" s="185">
        <v>600</v>
      </c>
      <c r="D48" s="185">
        <v>60016</v>
      </c>
      <c r="E48" s="195"/>
      <c r="F48" s="186">
        <v>11125.15</v>
      </c>
      <c r="G48" s="176">
        <f>F48</f>
        <v>11125.15</v>
      </c>
    </row>
    <row r="49" spans="1:16" s="194" customFormat="1" ht="15" customHeight="1">
      <c r="A49" s="313" t="s">
        <v>193</v>
      </c>
      <c r="B49" s="162" t="s">
        <v>194</v>
      </c>
      <c r="C49" s="188">
        <v>900</v>
      </c>
      <c r="D49" s="188">
        <v>90095</v>
      </c>
      <c r="E49" s="193"/>
      <c r="F49" s="186">
        <v>722.48</v>
      </c>
      <c r="G49" s="316">
        <f>F49+F50</f>
        <v>8522.48</v>
      </c>
    </row>
    <row r="50" spans="1:16" s="194" customFormat="1" ht="24">
      <c r="A50" s="315"/>
      <c r="B50" s="162" t="s">
        <v>204</v>
      </c>
      <c r="C50" s="188">
        <v>600</v>
      </c>
      <c r="D50" s="188">
        <v>60016</v>
      </c>
      <c r="E50" s="193"/>
      <c r="F50" s="186">
        <v>7800</v>
      </c>
      <c r="G50" s="317"/>
    </row>
    <row r="51" spans="1:16" s="194" customFormat="1" ht="24">
      <c r="A51" s="173" t="s">
        <v>195</v>
      </c>
      <c r="B51" s="162" t="s">
        <v>202</v>
      </c>
      <c r="C51" s="159" t="s">
        <v>110</v>
      </c>
      <c r="D51" s="159" t="s">
        <v>111</v>
      </c>
      <c r="E51" s="195"/>
      <c r="F51" s="186">
        <v>10844.47</v>
      </c>
      <c r="G51" s="176">
        <f>F51</f>
        <v>10844.47</v>
      </c>
    </row>
    <row r="52" spans="1:16" ht="24">
      <c r="A52" s="173" t="s">
        <v>196</v>
      </c>
      <c r="B52" s="162" t="s">
        <v>202</v>
      </c>
      <c r="C52" s="159" t="s">
        <v>110</v>
      </c>
      <c r="D52" s="159" t="s">
        <v>111</v>
      </c>
      <c r="E52" s="159"/>
      <c r="F52" s="186">
        <v>6812.88</v>
      </c>
      <c r="G52" s="176">
        <f>F52</f>
        <v>6812.88</v>
      </c>
    </row>
    <row r="53" spans="1:16" ht="24">
      <c r="A53" s="167" t="s">
        <v>197</v>
      </c>
      <c r="B53" s="196" t="s">
        <v>202</v>
      </c>
      <c r="C53" s="197" t="s">
        <v>110</v>
      </c>
      <c r="D53" s="197" t="s">
        <v>111</v>
      </c>
      <c r="E53" s="197"/>
      <c r="F53" s="198">
        <v>6404.61</v>
      </c>
      <c r="G53" s="199">
        <f>F53</f>
        <v>6404.61</v>
      </c>
    </row>
    <row r="54" spans="1:16" ht="21" customHeight="1">
      <c r="A54" s="318" t="s">
        <v>198</v>
      </c>
      <c r="B54" s="337"/>
      <c r="C54" s="337"/>
      <c r="D54" s="337"/>
      <c r="E54" s="319"/>
      <c r="F54" s="200">
        <f>SUM(F5:F53)</f>
        <v>248656.96</v>
      </c>
      <c r="G54" s="201">
        <f>SUM(G4:G53)</f>
        <v>248656.95999999996</v>
      </c>
    </row>
    <row r="55" spans="1:16" ht="15" customHeight="1">
      <c r="A55" s="334" t="s">
        <v>13</v>
      </c>
      <c r="B55" s="334"/>
      <c r="C55" s="334"/>
      <c r="D55" s="334"/>
      <c r="E55" s="334"/>
      <c r="F55" s="334"/>
      <c r="G55" s="334"/>
      <c r="H55" s="215"/>
      <c r="I55" s="215"/>
      <c r="J55" s="215"/>
      <c r="K55" s="215"/>
      <c r="L55" s="215"/>
      <c r="M55" s="215"/>
      <c r="N55" s="215"/>
      <c r="O55" s="215"/>
      <c r="P55" s="215"/>
    </row>
    <row r="56" spans="1:16" s="202" customFormat="1" ht="15" customHeight="1">
      <c r="A56" s="322" t="s">
        <v>249</v>
      </c>
      <c r="B56" s="322" t="s">
        <v>45</v>
      </c>
      <c r="C56" s="323" t="s">
        <v>199</v>
      </c>
      <c r="D56" s="323"/>
      <c r="E56" s="323"/>
      <c r="F56" s="323" t="s">
        <v>2</v>
      </c>
      <c r="G56" s="323"/>
      <c r="H56" s="215"/>
      <c r="I56" s="215"/>
      <c r="J56" s="215"/>
      <c r="K56" s="215"/>
      <c r="L56" s="215"/>
      <c r="M56" s="215"/>
      <c r="N56" s="215"/>
      <c r="O56" s="215"/>
      <c r="P56" s="215"/>
    </row>
    <row r="57" spans="1:16" s="202" customFormat="1" ht="15" customHeight="1">
      <c r="A57" s="322"/>
      <c r="B57" s="322"/>
      <c r="C57" s="323"/>
      <c r="D57" s="323"/>
      <c r="E57" s="323"/>
      <c r="F57" s="203" t="s">
        <v>33</v>
      </c>
      <c r="G57" s="203" t="s">
        <v>32</v>
      </c>
      <c r="H57" s="215"/>
      <c r="I57" s="215"/>
      <c r="J57" s="215"/>
      <c r="K57" s="215"/>
      <c r="L57" s="215"/>
      <c r="M57" s="215"/>
      <c r="N57" s="215"/>
      <c r="O57" s="215"/>
      <c r="P57" s="215"/>
    </row>
    <row r="58" spans="1:16" ht="15" customHeight="1">
      <c r="A58" s="204">
        <v>600</v>
      </c>
      <c r="B58" s="204" t="s">
        <v>90</v>
      </c>
      <c r="C58" s="324">
        <f>C59</f>
        <v>145089.34999999998</v>
      </c>
      <c r="D58" s="324"/>
      <c r="E58" s="324"/>
      <c r="F58" s="205">
        <f>F59</f>
        <v>145089.35</v>
      </c>
      <c r="G58" s="206"/>
      <c r="H58" s="250"/>
      <c r="I58" s="215"/>
      <c r="J58" s="215"/>
      <c r="K58" s="215"/>
      <c r="L58" s="215"/>
      <c r="M58" s="215"/>
      <c r="N58" s="215"/>
      <c r="O58" s="215"/>
      <c r="P58" s="215"/>
    </row>
    <row r="59" spans="1:16" ht="15" customHeight="1">
      <c r="A59" s="208">
        <v>60016</v>
      </c>
      <c r="B59" s="208" t="s">
        <v>115</v>
      </c>
      <c r="C59" s="325">
        <v>145089.34999999998</v>
      </c>
      <c r="D59" s="326"/>
      <c r="E59" s="327"/>
      <c r="F59" s="209">
        <v>145089.35</v>
      </c>
      <c r="G59" s="210"/>
      <c r="H59" s="207"/>
      <c r="M59" s="215"/>
      <c r="N59" s="215"/>
      <c r="O59" s="215"/>
      <c r="P59" s="215"/>
    </row>
    <row r="60" spans="1:16" ht="15" customHeight="1">
      <c r="A60" s="204">
        <v>900</v>
      </c>
      <c r="B60" s="204" t="s">
        <v>3</v>
      </c>
      <c r="C60" s="324">
        <f>C61</f>
        <v>103567.61</v>
      </c>
      <c r="D60" s="324"/>
      <c r="E60" s="324"/>
      <c r="F60" s="211">
        <f>F61</f>
        <v>64736.61</v>
      </c>
      <c r="G60" s="211">
        <f>G61</f>
        <v>38831</v>
      </c>
      <c r="H60" s="207"/>
    </row>
    <row r="61" spans="1:16" ht="15" customHeight="1">
      <c r="A61" s="208">
        <v>90095</v>
      </c>
      <c r="B61" s="208" t="s">
        <v>200</v>
      </c>
      <c r="C61" s="328">
        <v>103567.61</v>
      </c>
      <c r="D61" s="328"/>
      <c r="E61" s="328"/>
      <c r="F61" s="209">
        <v>64736.61</v>
      </c>
      <c r="G61" s="209">
        <v>38831</v>
      </c>
    </row>
    <row r="62" spans="1:16" s="194" customFormat="1" ht="15" customHeight="1">
      <c r="A62" s="318" t="s">
        <v>106</v>
      </c>
      <c r="B62" s="319"/>
      <c r="C62" s="320">
        <f>C58+C60</f>
        <v>248656.95999999996</v>
      </c>
      <c r="D62" s="321"/>
      <c r="E62" s="321"/>
      <c r="F62" s="200">
        <f>F58+F60</f>
        <v>209825.96000000002</v>
      </c>
      <c r="G62" s="200">
        <f>G58+G60</f>
        <v>38831</v>
      </c>
    </row>
    <row r="63" spans="1:16" ht="15" customHeight="1">
      <c r="F63" s="212"/>
    </row>
    <row r="64" spans="1:16" ht="15" customHeight="1">
      <c r="F64" s="207"/>
    </row>
    <row r="65" ht="15" customHeight="1"/>
  </sheetData>
  <mergeCells count="37">
    <mergeCell ref="A2:G2"/>
    <mergeCell ref="B43:B44"/>
    <mergeCell ref="B31:B32"/>
    <mergeCell ref="F56:G56"/>
    <mergeCell ref="A55:G55"/>
    <mergeCell ref="A30:A34"/>
    <mergeCell ref="G30:G34"/>
    <mergeCell ref="A35:A36"/>
    <mergeCell ref="G35:G36"/>
    <mergeCell ref="A37:A40"/>
    <mergeCell ref="G37:G40"/>
    <mergeCell ref="A42:A47"/>
    <mergeCell ref="G42:G47"/>
    <mergeCell ref="A49:A50"/>
    <mergeCell ref="G49:G50"/>
    <mergeCell ref="A54:E54"/>
    <mergeCell ref="A62:B62"/>
    <mergeCell ref="C62:E62"/>
    <mergeCell ref="A56:A57"/>
    <mergeCell ref="B56:B57"/>
    <mergeCell ref="C56:E57"/>
    <mergeCell ref="C58:E58"/>
    <mergeCell ref="C59:E59"/>
    <mergeCell ref="C60:E60"/>
    <mergeCell ref="C61:E61"/>
    <mergeCell ref="A16:A21"/>
    <mergeCell ref="G16:G21"/>
    <mergeCell ref="A23:A24"/>
    <mergeCell ref="G23:G24"/>
    <mergeCell ref="A27:A28"/>
    <mergeCell ref="G27:G28"/>
    <mergeCell ref="A4:A9"/>
    <mergeCell ref="G4:G9"/>
    <mergeCell ref="A12:A13"/>
    <mergeCell ref="G12:G13"/>
    <mergeCell ref="A14:A15"/>
    <mergeCell ref="G14:G15"/>
  </mergeCells>
  <pageMargins left="0.78740157480314965" right="0.39370078740157483" top="1.5748031496062993" bottom="0.62992125984251968" header="0.51181102362204722" footer="0.15748031496062992"/>
  <pageSetup paperSize="9" scale="75" orientation="portrait" r:id="rId1"/>
  <headerFooter>
    <oddHeader>&amp;RTabela Nr 3 
do Uchwały Rady Gminy Nr XIX/83/2016 
z dnia 30 grudnia 2016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A2" sqref="A2:D2"/>
    </sheetView>
  </sheetViews>
  <sheetFormatPr defaultColWidth="9.109375" defaultRowHeight="13.2"/>
  <cols>
    <col min="1" max="1" width="4.6640625" style="80" bestFit="1" customWidth="1"/>
    <col min="2" max="2" width="40.109375" style="80" bestFit="1" customWidth="1"/>
    <col min="3" max="3" width="14" style="80" customWidth="1"/>
    <col min="4" max="4" width="20.5546875" style="80" customWidth="1"/>
    <col min="5" max="7" width="11.109375" style="80" bestFit="1" customWidth="1"/>
    <col min="8" max="16384" width="9.109375" style="80"/>
  </cols>
  <sheetData>
    <row r="1" spans="1:7">
      <c r="B1" s="102"/>
    </row>
    <row r="2" spans="1:7" ht="15" customHeight="1">
      <c r="A2" s="339" t="s">
        <v>97</v>
      </c>
      <c r="B2" s="339"/>
      <c r="C2" s="339"/>
      <c r="D2" s="339"/>
    </row>
    <row r="3" spans="1:7" ht="6.75" customHeight="1">
      <c r="A3" s="81"/>
    </row>
    <row r="4" spans="1:7">
      <c r="D4" s="82"/>
    </row>
    <row r="5" spans="1:7" ht="15" customHeight="1">
      <c r="A5" s="340" t="s">
        <v>26</v>
      </c>
      <c r="B5" s="340" t="s">
        <v>45</v>
      </c>
      <c r="C5" s="341" t="s">
        <v>46</v>
      </c>
      <c r="D5" s="342" t="s">
        <v>47</v>
      </c>
    </row>
    <row r="6" spans="1:7" ht="15" customHeight="1">
      <c r="A6" s="340"/>
      <c r="B6" s="340"/>
      <c r="C6" s="340"/>
      <c r="D6" s="343"/>
    </row>
    <row r="7" spans="1:7" ht="15.75" customHeight="1">
      <c r="A7" s="340"/>
      <c r="B7" s="340"/>
      <c r="C7" s="340"/>
      <c r="D7" s="344"/>
    </row>
    <row r="8" spans="1:7" s="84" customFormat="1" ht="6.75" customHeight="1">
      <c r="A8" s="83">
        <v>1</v>
      </c>
      <c r="B8" s="83">
        <v>2</v>
      </c>
      <c r="C8" s="83">
        <v>3</v>
      </c>
      <c r="D8" s="83" t="s">
        <v>48</v>
      </c>
    </row>
    <row r="9" spans="1:7" ht="18.899999999999999" customHeight="1">
      <c r="A9" s="85" t="s">
        <v>49</v>
      </c>
      <c r="B9" s="86" t="s">
        <v>98</v>
      </c>
      <c r="C9" s="85"/>
      <c r="D9" s="103">
        <v>21230000</v>
      </c>
    </row>
    <row r="10" spans="1:7" ht="18.899999999999999" customHeight="1">
      <c r="A10" s="85" t="s">
        <v>50</v>
      </c>
      <c r="B10" s="86" t="s">
        <v>99</v>
      </c>
      <c r="C10" s="85"/>
      <c r="D10" s="103">
        <v>21611200</v>
      </c>
    </row>
    <row r="11" spans="1:7" ht="18.899999999999999" customHeight="1">
      <c r="A11" s="85" t="s">
        <v>51</v>
      </c>
      <c r="B11" s="86" t="s">
        <v>52</v>
      </c>
      <c r="C11" s="85"/>
      <c r="D11" s="104">
        <f>SUM(D9-D10)</f>
        <v>-381200</v>
      </c>
      <c r="G11" s="87"/>
    </row>
    <row r="12" spans="1:7" ht="18.899999999999999" customHeight="1">
      <c r="A12" s="338" t="s">
        <v>53</v>
      </c>
      <c r="B12" s="338"/>
      <c r="C12" s="88"/>
      <c r="D12" s="105">
        <f>SUM(D18)</f>
        <v>631360</v>
      </c>
    </row>
    <row r="13" spans="1:7" ht="18.899999999999999" customHeight="1">
      <c r="A13" s="89" t="s">
        <v>49</v>
      </c>
      <c r="B13" s="90" t="s">
        <v>54</v>
      </c>
      <c r="C13" s="89" t="s">
        <v>55</v>
      </c>
      <c r="D13" s="90"/>
    </row>
    <row r="14" spans="1:7" ht="18.899999999999999" customHeight="1">
      <c r="A14" s="85" t="s">
        <v>50</v>
      </c>
      <c r="B14" s="86" t="s">
        <v>56</v>
      </c>
      <c r="C14" s="85" t="s">
        <v>55</v>
      </c>
      <c r="D14" s="106"/>
    </row>
    <row r="15" spans="1:7" ht="43.2" customHeight="1">
      <c r="A15" s="85" t="s">
        <v>51</v>
      </c>
      <c r="B15" s="91" t="s">
        <v>57</v>
      </c>
      <c r="C15" s="85" t="s">
        <v>58</v>
      </c>
      <c r="D15" s="86"/>
      <c r="E15" s="87"/>
      <c r="F15" s="87"/>
    </row>
    <row r="16" spans="1:7" ht="18.899999999999999" customHeight="1">
      <c r="A16" s="85" t="s">
        <v>59</v>
      </c>
      <c r="B16" s="86" t="s">
        <v>60</v>
      </c>
      <c r="C16" s="85" t="s">
        <v>61</v>
      </c>
      <c r="D16" s="86"/>
    </row>
    <row r="17" spans="1:6" ht="18.899999999999999" customHeight="1">
      <c r="A17" s="85" t="s">
        <v>62</v>
      </c>
      <c r="B17" s="86" t="s">
        <v>63</v>
      </c>
      <c r="C17" s="85" t="s">
        <v>64</v>
      </c>
      <c r="D17" s="86"/>
    </row>
    <row r="18" spans="1:6" ht="18.899999999999999" customHeight="1">
      <c r="A18" s="85" t="s">
        <v>65</v>
      </c>
      <c r="B18" s="86" t="s">
        <v>66</v>
      </c>
      <c r="C18" s="85" t="s">
        <v>67</v>
      </c>
      <c r="D18" s="103">
        <v>631360</v>
      </c>
      <c r="E18" s="107"/>
    </row>
    <row r="19" spans="1:6" ht="18.899999999999999" customHeight="1">
      <c r="A19" s="85" t="s">
        <v>68</v>
      </c>
      <c r="B19" s="86" t="s">
        <v>69</v>
      </c>
      <c r="C19" s="85" t="s">
        <v>70</v>
      </c>
      <c r="D19" s="103"/>
    </row>
    <row r="20" spans="1:6" ht="18.899999999999999" customHeight="1">
      <c r="A20" s="85" t="s">
        <v>71</v>
      </c>
      <c r="B20" s="92" t="s">
        <v>72</v>
      </c>
      <c r="C20" s="93" t="s">
        <v>73</v>
      </c>
      <c r="D20" s="108"/>
    </row>
    <row r="21" spans="1:6" ht="18.899999999999999" customHeight="1">
      <c r="A21" s="338" t="s">
        <v>74</v>
      </c>
      <c r="B21" s="338"/>
      <c r="C21" s="88"/>
      <c r="D21" s="109">
        <f>D23</f>
        <v>250160</v>
      </c>
    </row>
    <row r="22" spans="1:6" ht="18.899999999999999" customHeight="1">
      <c r="A22" s="89" t="s">
        <v>49</v>
      </c>
      <c r="B22" s="90" t="s">
        <v>75</v>
      </c>
      <c r="C22" s="89" t="s">
        <v>76</v>
      </c>
      <c r="D22" s="110"/>
    </row>
    <row r="23" spans="1:6" ht="18.899999999999999" customHeight="1">
      <c r="A23" s="85" t="s">
        <v>50</v>
      </c>
      <c r="B23" s="86" t="s">
        <v>77</v>
      </c>
      <c r="C23" s="85" t="s">
        <v>76</v>
      </c>
      <c r="D23" s="103">
        <v>250160</v>
      </c>
    </row>
    <row r="24" spans="1:6" ht="39.6">
      <c r="A24" s="85" t="s">
        <v>51</v>
      </c>
      <c r="B24" s="91" t="s">
        <v>78</v>
      </c>
      <c r="C24" s="85" t="s">
        <v>79</v>
      </c>
      <c r="D24" s="86"/>
    </row>
    <row r="25" spans="1:6" ht="18.899999999999999" customHeight="1">
      <c r="A25" s="85" t="s">
        <v>59</v>
      </c>
      <c r="B25" s="86" t="s">
        <v>80</v>
      </c>
      <c r="C25" s="85" t="s">
        <v>81</v>
      </c>
      <c r="D25" s="86"/>
    </row>
    <row r="26" spans="1:6" ht="18.899999999999999" customHeight="1">
      <c r="A26" s="85" t="s">
        <v>62</v>
      </c>
      <c r="B26" s="86" t="s">
        <v>82</v>
      </c>
      <c r="C26" s="85" t="s">
        <v>83</v>
      </c>
      <c r="D26" s="86"/>
    </row>
    <row r="27" spans="1:6" ht="18.899999999999999" customHeight="1">
      <c r="A27" s="85" t="s">
        <v>65</v>
      </c>
      <c r="B27" s="86" t="s">
        <v>84</v>
      </c>
      <c r="C27" s="85" t="s">
        <v>85</v>
      </c>
      <c r="D27" s="86"/>
    </row>
    <row r="28" spans="1:6" ht="18.899999999999999" customHeight="1">
      <c r="A28" s="93" t="s">
        <v>68</v>
      </c>
      <c r="B28" s="92" t="s">
        <v>86</v>
      </c>
      <c r="C28" s="93" t="s">
        <v>87</v>
      </c>
      <c r="D28" s="92"/>
    </row>
    <row r="29" spans="1:6" ht="7.5" customHeight="1">
      <c r="A29" s="94"/>
      <c r="B29" s="95"/>
      <c r="C29" s="95"/>
      <c r="D29" s="95"/>
    </row>
    <row r="30" spans="1:6">
      <c r="A30" s="96"/>
      <c r="B30" s="97"/>
      <c r="C30" s="97"/>
      <c r="D30" s="97"/>
      <c r="E30" s="98"/>
      <c r="F30" s="98"/>
    </row>
  </sheetData>
  <mergeCells count="7">
    <mergeCell ref="A21:B21"/>
    <mergeCell ref="A2:D2"/>
    <mergeCell ref="A5:A7"/>
    <mergeCell ref="B5:B7"/>
    <mergeCell ref="C5:C7"/>
    <mergeCell ref="D5:D7"/>
    <mergeCell ref="A12:B12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Rady Gminy Nr XIX/83/2016 
z dnia 30 grudnia 2016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opLeftCell="A25" workbookViewId="0">
      <selection activeCell="I10" sqref="I10"/>
    </sheetView>
  </sheetViews>
  <sheetFormatPr defaultColWidth="9.109375" defaultRowHeight="13.2"/>
  <cols>
    <col min="1" max="2" width="9.109375" style="222"/>
    <col min="3" max="3" width="3.5546875" style="222" customWidth="1"/>
    <col min="4" max="4" width="25.44140625" style="222" customWidth="1"/>
    <col min="5" max="5" width="10.6640625" style="222" customWidth="1"/>
    <col min="6" max="6" width="12.109375" style="222" customWidth="1"/>
    <col min="7" max="7" width="11.33203125" style="222" customWidth="1"/>
    <col min="8" max="16384" width="9.109375" style="222"/>
  </cols>
  <sheetData>
    <row r="2" spans="1:7" ht="38.25" customHeight="1">
      <c r="A2" s="221"/>
      <c r="B2" s="346" t="s">
        <v>229</v>
      </c>
      <c r="C2" s="347"/>
      <c r="D2" s="347"/>
      <c r="E2" s="347"/>
      <c r="F2" s="347"/>
    </row>
    <row r="3" spans="1:7">
      <c r="A3" s="223"/>
    </row>
    <row r="4" spans="1:7">
      <c r="A4" s="348" t="s">
        <v>6</v>
      </c>
      <c r="B4" s="348" t="s">
        <v>7</v>
      </c>
      <c r="C4" s="348"/>
      <c r="D4" s="348" t="s">
        <v>45</v>
      </c>
      <c r="E4" s="349" t="s">
        <v>230</v>
      </c>
      <c r="F4" s="350"/>
      <c r="G4" s="351"/>
    </row>
    <row r="5" spans="1:7">
      <c r="A5" s="348"/>
      <c r="B5" s="348"/>
      <c r="C5" s="348"/>
      <c r="D5" s="348"/>
      <c r="E5" s="352"/>
      <c r="F5" s="353"/>
      <c r="G5" s="354"/>
    </row>
    <row r="6" spans="1:7" ht="14.4" customHeight="1">
      <c r="A6" s="348"/>
      <c r="B6" s="348"/>
      <c r="C6" s="348"/>
      <c r="D6" s="348"/>
      <c r="E6" s="355" t="s">
        <v>231</v>
      </c>
      <c r="F6" s="355" t="s">
        <v>232</v>
      </c>
      <c r="G6" s="355" t="s">
        <v>233</v>
      </c>
    </row>
    <row r="7" spans="1:7">
      <c r="A7" s="348"/>
      <c r="B7" s="348"/>
      <c r="C7" s="348"/>
      <c r="D7" s="348"/>
      <c r="E7" s="356"/>
      <c r="F7" s="356"/>
      <c r="G7" s="356"/>
    </row>
    <row r="8" spans="1:7">
      <c r="A8" s="224">
        <v>1</v>
      </c>
      <c r="B8" s="357">
        <v>2</v>
      </c>
      <c r="C8" s="357"/>
      <c r="D8" s="224">
        <v>3</v>
      </c>
      <c r="E8" s="224">
        <v>4</v>
      </c>
      <c r="F8" s="224">
        <v>5</v>
      </c>
      <c r="G8" s="224">
        <v>6</v>
      </c>
    </row>
    <row r="9" spans="1:7" ht="24" customHeight="1">
      <c r="A9" s="358" t="s">
        <v>234</v>
      </c>
      <c r="B9" s="358"/>
      <c r="C9" s="358"/>
      <c r="D9" s="225" t="s">
        <v>235</v>
      </c>
      <c r="E9" s="226" t="s">
        <v>236</v>
      </c>
      <c r="F9" s="226" t="s">
        <v>236</v>
      </c>
      <c r="G9" s="226" t="s">
        <v>236</v>
      </c>
    </row>
    <row r="10" spans="1:7" s="231" customFormat="1" ht="60">
      <c r="A10" s="227">
        <v>600</v>
      </c>
      <c r="B10" s="359">
        <v>60004</v>
      </c>
      <c r="C10" s="359"/>
      <c r="D10" s="228" t="s">
        <v>237</v>
      </c>
      <c r="E10" s="229"/>
      <c r="F10" s="230"/>
      <c r="G10" s="229">
        <v>50000</v>
      </c>
    </row>
    <row r="11" spans="1:7" s="231" customFormat="1" ht="72">
      <c r="A11" s="232">
        <v>600</v>
      </c>
      <c r="B11" s="360">
        <v>60014</v>
      </c>
      <c r="C11" s="360"/>
      <c r="D11" s="233" t="s">
        <v>238</v>
      </c>
      <c r="E11" s="234"/>
      <c r="F11" s="235"/>
      <c r="G11" s="234">
        <v>100000</v>
      </c>
    </row>
    <row r="12" spans="1:7" ht="24">
      <c r="A12" s="236">
        <v>921</v>
      </c>
      <c r="B12" s="345">
        <v>92116</v>
      </c>
      <c r="C12" s="345"/>
      <c r="D12" s="237" t="s">
        <v>239</v>
      </c>
      <c r="E12" s="238">
        <v>210000</v>
      </c>
      <c r="F12" s="238"/>
      <c r="G12" s="238"/>
    </row>
    <row r="13" spans="1:7" ht="18" customHeight="1">
      <c r="A13" s="361" t="s">
        <v>240</v>
      </c>
      <c r="B13" s="361"/>
      <c r="C13" s="361"/>
      <c r="D13" s="361"/>
      <c r="E13" s="226">
        <f>SUM(E11:E12)</f>
        <v>210000</v>
      </c>
      <c r="F13" s="226"/>
      <c r="G13" s="226">
        <f>SUM(G10:G12)</f>
        <v>150000</v>
      </c>
    </row>
    <row r="14" spans="1:7" ht="24" customHeight="1">
      <c r="A14" s="362" t="s">
        <v>241</v>
      </c>
      <c r="B14" s="362"/>
      <c r="C14" s="362"/>
      <c r="D14" s="225" t="s">
        <v>235</v>
      </c>
      <c r="E14" s="226" t="s">
        <v>236</v>
      </c>
      <c r="F14" s="226" t="s">
        <v>236</v>
      </c>
      <c r="G14" s="226" t="s">
        <v>236</v>
      </c>
    </row>
    <row r="15" spans="1:7" s="242" customFormat="1" ht="39.75" customHeight="1">
      <c r="A15" s="239">
        <v>921</v>
      </c>
      <c r="B15" s="363">
        <v>92105</v>
      </c>
      <c r="C15" s="363"/>
      <c r="D15" s="240" t="s">
        <v>242</v>
      </c>
      <c r="E15" s="241"/>
      <c r="F15" s="241"/>
      <c r="G15" s="241">
        <v>10000</v>
      </c>
    </row>
    <row r="16" spans="1:7" ht="27" customHeight="1">
      <c r="A16" s="243">
        <v>926</v>
      </c>
      <c r="B16" s="364">
        <v>92605</v>
      </c>
      <c r="C16" s="364"/>
      <c r="D16" s="244" t="s">
        <v>243</v>
      </c>
      <c r="E16" s="245"/>
      <c r="F16" s="245"/>
      <c r="G16" s="245">
        <v>140000</v>
      </c>
    </row>
    <row r="17" spans="1:7" ht="97.2" customHeight="1">
      <c r="A17" s="236"/>
      <c r="B17" s="345"/>
      <c r="C17" s="345"/>
      <c r="D17" s="246" t="s">
        <v>244</v>
      </c>
      <c r="E17" s="238"/>
      <c r="F17" s="238"/>
      <c r="G17" s="247"/>
    </row>
    <row r="18" spans="1:7" ht="18" customHeight="1">
      <c r="A18" s="361" t="s">
        <v>245</v>
      </c>
      <c r="B18" s="361"/>
      <c r="C18" s="361"/>
      <c r="D18" s="361"/>
      <c r="E18" s="226"/>
      <c r="F18" s="226"/>
      <c r="G18" s="226">
        <f t="shared" ref="G18" si="0">SUM(G15:G17)</f>
        <v>150000</v>
      </c>
    </row>
    <row r="19" spans="1:7" ht="21.6" customHeight="1">
      <c r="A19" s="348" t="s">
        <v>246</v>
      </c>
      <c r="B19" s="348"/>
      <c r="C19" s="348"/>
      <c r="D19" s="348"/>
      <c r="E19" s="248">
        <f>E13+E18</f>
        <v>210000</v>
      </c>
      <c r="F19" s="248">
        <f>F13+F18</f>
        <v>0</v>
      </c>
      <c r="G19" s="248">
        <f>G13+G18</f>
        <v>300000</v>
      </c>
    </row>
    <row r="20" spans="1:7">
      <c r="A20" s="249"/>
    </row>
  </sheetData>
  <mergeCells count="20">
    <mergeCell ref="A19:D19"/>
    <mergeCell ref="A13:D13"/>
    <mergeCell ref="A14:C14"/>
    <mergeCell ref="B15:C15"/>
    <mergeCell ref="B16:C16"/>
    <mergeCell ref="B17:C17"/>
    <mergeCell ref="A18:D18"/>
    <mergeCell ref="B12:C12"/>
    <mergeCell ref="B2:F2"/>
    <mergeCell ref="A4:A7"/>
    <mergeCell ref="B4:C7"/>
    <mergeCell ref="D4:D7"/>
    <mergeCell ref="E4:G5"/>
    <mergeCell ref="E6:E7"/>
    <mergeCell ref="F6:F7"/>
    <mergeCell ref="G6:G7"/>
    <mergeCell ref="B8:C8"/>
    <mergeCell ref="A9:C9"/>
    <mergeCell ref="B10:C10"/>
    <mergeCell ref="B11:C11"/>
  </mergeCells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&amp;RZałącznik nr 1 
do Uchwały Rady Gminy Nr XIX/83/2016  
z dnia 30 grudnia 2016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T1 </vt:lpstr>
      <vt:lpstr>T2</vt:lpstr>
      <vt:lpstr>T2a</vt:lpstr>
      <vt:lpstr>T3</vt:lpstr>
      <vt:lpstr>T4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2017-01-04T07:05:09Z</cp:lastPrinted>
  <dcterms:created xsi:type="dcterms:W3CDTF">2014-05-23T10:19:05Z</dcterms:created>
  <dcterms:modified xsi:type="dcterms:W3CDTF">2017-01-04T07:57:39Z</dcterms:modified>
</cp:coreProperties>
</file>