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oje Dokumenty\Budżet 2020\"/>
    </mc:Choice>
  </mc:AlternateContent>
  <bookViews>
    <workbookView xWindow="0" yWindow="0" windowWidth="23040" windowHeight="8820"/>
  </bookViews>
  <sheets>
    <sheet name="T1 " sheetId="28" r:id="rId1"/>
    <sheet name="T2" sheetId="3" r:id="rId2"/>
    <sheet name="T2a" sheetId="4" r:id="rId3"/>
    <sheet name="T3" sheetId="27" r:id="rId4"/>
    <sheet name="T4" sheetId="6" r:id="rId5"/>
    <sheet name="T5" sheetId="7" r:id="rId6"/>
    <sheet name="T6" sheetId="8" r:id="rId7"/>
    <sheet name="T7" sheetId="15" r:id="rId8"/>
    <sheet name="Zał.1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28" l="1"/>
  <c r="D102" i="28"/>
  <c r="E101" i="28"/>
  <c r="D101" i="28"/>
  <c r="E100" i="28"/>
  <c r="D100" i="28"/>
  <c r="D99" i="28" s="1"/>
  <c r="F99" i="28"/>
  <c r="E99" i="28"/>
  <c r="D97" i="28"/>
  <c r="E96" i="28"/>
  <c r="D96" i="28"/>
  <c r="D95" i="28"/>
  <c r="D94" i="28" s="1"/>
  <c r="D93" i="28" s="1"/>
  <c r="E94" i="28"/>
  <c r="E93" i="28"/>
  <c r="D92" i="28"/>
  <c r="E91" i="28"/>
  <c r="D91" i="28"/>
  <c r="D90" i="28"/>
  <c r="D89" i="28" s="1"/>
  <c r="E89" i="28"/>
  <c r="D88" i="28"/>
  <c r="D87" i="28"/>
  <c r="D86" i="28" s="1"/>
  <c r="E86" i="28"/>
  <c r="D85" i="28"/>
  <c r="D84" i="28" s="1"/>
  <c r="D83" i="28" s="1"/>
  <c r="E84" i="28"/>
  <c r="E83" i="28" s="1"/>
  <c r="D82" i="28"/>
  <c r="D81" i="28" s="1"/>
  <c r="E81" i="28"/>
  <c r="D80" i="28"/>
  <c r="D79" i="28"/>
  <c r="D78" i="28" s="1"/>
  <c r="E78" i="28"/>
  <c r="D77" i="28"/>
  <c r="D76" i="28" s="1"/>
  <c r="E76" i="28"/>
  <c r="D75" i="28"/>
  <c r="E74" i="28"/>
  <c r="D74" i="28"/>
  <c r="D73" i="28"/>
  <c r="E72" i="28"/>
  <c r="D72" i="28"/>
  <c r="E71" i="28"/>
  <c r="D70" i="28"/>
  <c r="D69" i="28"/>
  <c r="D68" i="28"/>
  <c r="D67" i="28" s="1"/>
  <c r="E67" i="28"/>
  <c r="D66" i="28"/>
  <c r="D65" i="28"/>
  <c r="D64" i="28" s="1"/>
  <c r="E64" i="28"/>
  <c r="D63" i="28"/>
  <c r="D62" i="28"/>
  <c r="D60" i="28" s="1"/>
  <c r="D59" i="28" s="1"/>
  <c r="D61" i="28"/>
  <c r="E60" i="28"/>
  <c r="E59" i="28"/>
  <c r="D58" i="28"/>
  <c r="E57" i="28"/>
  <c r="D57" i="28"/>
  <c r="D56" i="28"/>
  <c r="E55" i="28"/>
  <c r="D55" i="28"/>
  <c r="D54" i="28"/>
  <c r="D53" i="28" s="1"/>
  <c r="D52" i="28" s="1"/>
  <c r="E53" i="28"/>
  <c r="E52" i="28"/>
  <c r="D51" i="28"/>
  <c r="D50" i="28"/>
  <c r="E49" i="28"/>
  <c r="D49" i="28"/>
  <c r="D48" i="28"/>
  <c r="D47" i="28"/>
  <c r="D46" i="28"/>
  <c r="D45" i="28"/>
  <c r="D44" i="28" s="1"/>
  <c r="E44" i="28"/>
  <c r="D43" i="28"/>
  <c r="D42" i="28"/>
  <c r="D41" i="28"/>
  <c r="D40" i="28"/>
  <c r="D39" i="28"/>
  <c r="D38" i="28"/>
  <c r="D37" i="28"/>
  <c r="D36" i="28"/>
  <c r="E35" i="28"/>
  <c r="D35" i="28"/>
  <c r="D34" i="28"/>
  <c r="D33" i="28"/>
  <c r="D32" i="28"/>
  <c r="D31" i="28"/>
  <c r="D30" i="28"/>
  <c r="D29" i="28"/>
  <c r="E28" i="28"/>
  <c r="D28" i="28"/>
  <c r="D27" i="28"/>
  <c r="E26" i="28"/>
  <c r="D26" i="28"/>
  <c r="E25" i="28"/>
  <c r="D24" i="28"/>
  <c r="E23" i="28"/>
  <c r="D23" i="28"/>
  <c r="E22" i="28"/>
  <c r="D22" i="28"/>
  <c r="D21" i="28"/>
  <c r="D20" i="28"/>
  <c r="D19" i="28" s="1"/>
  <c r="E19" i="28"/>
  <c r="D18" i="28"/>
  <c r="D17" i="28" s="1"/>
  <c r="D16" i="28" s="1"/>
  <c r="E17" i="28"/>
  <c r="E16" i="28" s="1"/>
  <c r="D15" i="28"/>
  <c r="D14" i="28"/>
  <c r="D13" i="28"/>
  <c r="D12" i="28" s="1"/>
  <c r="D11" i="28" s="1"/>
  <c r="F12" i="28"/>
  <c r="F11" i="28" s="1"/>
  <c r="F98" i="28" s="1"/>
  <c r="E12" i="28"/>
  <c r="E11" i="28" s="1"/>
  <c r="D10" i="28"/>
  <c r="E9" i="28"/>
  <c r="D9" i="28"/>
  <c r="D8" i="28"/>
  <c r="D7" i="28" s="1"/>
  <c r="D6" i="28" s="1"/>
  <c r="E7" i="28"/>
  <c r="E6" i="28"/>
  <c r="E98" i="28" s="1"/>
  <c r="D25" i="28" l="1"/>
  <c r="D98" i="28" s="1"/>
  <c r="D71" i="28"/>
  <c r="G80" i="27" l="1"/>
  <c r="G77" i="27"/>
  <c r="G76" i="27" s="1"/>
  <c r="D78" i="27"/>
  <c r="D79" i="27"/>
  <c r="H77" i="27"/>
  <c r="H76" i="27" s="1"/>
  <c r="D76" i="27" l="1"/>
  <c r="D77" i="27"/>
  <c r="D81" i="27"/>
  <c r="D80" i="27" s="1"/>
  <c r="H82" i="27"/>
  <c r="D75" i="27"/>
  <c r="G74" i="27"/>
  <c r="D74" i="27" s="1"/>
  <c r="G73" i="27"/>
  <c r="G82" i="27" s="1"/>
  <c r="D73" i="27" l="1"/>
  <c r="D82" i="27"/>
  <c r="H43" i="27"/>
  <c r="E41" i="15" l="1"/>
  <c r="D41" i="15"/>
  <c r="E18" i="15"/>
  <c r="D18" i="15"/>
  <c r="E31" i="15"/>
  <c r="E33" i="15"/>
  <c r="E37" i="15"/>
  <c r="E39" i="15"/>
  <c r="D31" i="15"/>
  <c r="M90" i="3"/>
  <c r="L90" i="3"/>
  <c r="P90" i="3"/>
  <c r="H32" i="3"/>
  <c r="F61" i="3"/>
  <c r="E61" i="3"/>
  <c r="D61" i="3" s="1"/>
  <c r="H28" i="3"/>
  <c r="F60" i="3"/>
  <c r="E60" i="3" s="1"/>
  <c r="D60" i="3" s="1"/>
  <c r="E59" i="3"/>
  <c r="D59" i="3"/>
  <c r="E58" i="3"/>
  <c r="D58" i="3" s="1"/>
  <c r="F31" i="3"/>
  <c r="E31" i="3" s="1"/>
  <c r="J30" i="3"/>
  <c r="H30" i="3"/>
  <c r="G30" i="3"/>
  <c r="F30" i="3"/>
  <c r="N78" i="3"/>
  <c r="O78" i="3"/>
  <c r="F76" i="3"/>
  <c r="E76" i="3" s="1"/>
  <c r="D76" i="3" s="1"/>
  <c r="K22" i="3"/>
  <c r="K90" i="3" s="1"/>
  <c r="F23" i="4"/>
  <c r="F19" i="4"/>
  <c r="E30" i="3" l="1"/>
  <c r="D31" i="3"/>
  <c r="D30" i="3" s="1"/>
  <c r="F21" i="4"/>
  <c r="H4" i="27" l="1"/>
  <c r="H9" i="27"/>
  <c r="H15" i="27"/>
  <c r="H16" i="27"/>
  <c r="H22" i="27"/>
  <c r="H23" i="27"/>
  <c r="G24" i="27"/>
  <c r="H25" i="27"/>
  <c r="H34" i="27"/>
  <c r="H36" i="27"/>
  <c r="H42" i="27"/>
  <c r="H44" i="27"/>
  <c r="H50" i="27"/>
  <c r="G55" i="27"/>
  <c r="H56" i="27"/>
  <c r="H57" i="27"/>
  <c r="H59" i="27"/>
  <c r="H67" i="27"/>
  <c r="G68" i="27"/>
  <c r="H68" i="27"/>
  <c r="H69" i="27" l="1"/>
  <c r="G51" i="3"/>
  <c r="H51" i="3"/>
  <c r="I51" i="3"/>
  <c r="E52" i="3"/>
  <c r="D52" i="3" s="1"/>
  <c r="D17" i="10"/>
  <c r="F57" i="3" l="1"/>
  <c r="E57" i="3" s="1"/>
  <c r="D57" i="3" s="1"/>
  <c r="F29" i="3"/>
  <c r="F28" i="3" s="1"/>
  <c r="E29" i="3" l="1"/>
  <c r="E28" i="3" s="1"/>
  <c r="D29" i="3"/>
  <c r="D28" i="3" s="1"/>
  <c r="G78" i="3"/>
  <c r="H78" i="3"/>
  <c r="F81" i="3"/>
  <c r="E81" i="3" s="1"/>
  <c r="D81" i="3" s="1"/>
  <c r="D37" i="15" l="1"/>
  <c r="E21" i="10" l="1"/>
  <c r="E17" i="10"/>
  <c r="E22" i="10" l="1"/>
  <c r="G69" i="3" l="1"/>
  <c r="H69" i="3"/>
  <c r="J69" i="3"/>
  <c r="F70" i="3"/>
  <c r="E70" i="3" s="1"/>
  <c r="D70" i="3" s="1"/>
  <c r="J55" i="3"/>
  <c r="H55" i="3"/>
  <c r="G55" i="3"/>
  <c r="N44" i="3"/>
  <c r="O87" i="3"/>
  <c r="N89" i="3"/>
  <c r="N87" i="3" s="1"/>
  <c r="I22" i="3"/>
  <c r="F17" i="4"/>
  <c r="F6" i="4"/>
  <c r="F69" i="3" l="1"/>
  <c r="F11" i="4" l="1"/>
  <c r="E27" i="15" l="1"/>
  <c r="E25" i="15" s="1"/>
  <c r="D25" i="15"/>
  <c r="E16" i="7" l="1"/>
  <c r="E19" i="7"/>
  <c r="E18" i="7" s="1"/>
  <c r="E14" i="7" s="1"/>
  <c r="E22" i="7" s="1"/>
  <c r="E15" i="7"/>
  <c r="D12" i="7"/>
  <c r="D11" i="7" s="1"/>
  <c r="D22" i="7" s="1"/>
  <c r="N15" i="3" l="1"/>
  <c r="N14" i="3"/>
  <c r="D51" i="15" l="1"/>
  <c r="D50" i="15" s="1"/>
  <c r="H19" i="3" l="1"/>
  <c r="H12" i="3" l="1"/>
  <c r="I12" i="3"/>
  <c r="E13" i="3"/>
  <c r="D13" i="3" s="1"/>
  <c r="G72" i="3" l="1"/>
  <c r="H72" i="3"/>
  <c r="J72" i="3"/>
  <c r="F77" i="3"/>
  <c r="E77" i="3" s="1"/>
  <c r="D77" i="3" s="1"/>
  <c r="F75" i="3"/>
  <c r="E75" i="3" s="1"/>
  <c r="D75" i="3" s="1"/>
  <c r="F56" i="3"/>
  <c r="E56" i="3" s="1"/>
  <c r="F73" i="3"/>
  <c r="E73" i="3" s="1"/>
  <c r="D73" i="3" s="1"/>
  <c r="F74" i="3"/>
  <c r="E74" i="3" s="1"/>
  <c r="D74" i="3" s="1"/>
  <c r="D56" i="3" l="1"/>
  <c r="D72" i="3"/>
  <c r="F72" i="3"/>
  <c r="E72" i="3"/>
  <c r="D54" i="15" l="1"/>
  <c r="D53" i="15" s="1"/>
  <c r="E21" i="15" l="1"/>
  <c r="E19" i="15" s="1"/>
  <c r="D19" i="15"/>
  <c r="F48" i="3" l="1"/>
  <c r="E48" i="3" s="1"/>
  <c r="D48" i="3" s="1"/>
  <c r="F17" i="10" l="1"/>
  <c r="F22" i="10" s="1"/>
  <c r="E71" i="3" l="1"/>
  <c r="F50" i="3"/>
  <c r="D71" i="3" l="1"/>
  <c r="D69" i="3" s="1"/>
  <c r="E69" i="3"/>
  <c r="D22" i="10" l="1"/>
  <c r="E16" i="15" l="1"/>
  <c r="E14" i="15" s="1"/>
  <c r="E13" i="15" s="1"/>
  <c r="D14" i="15"/>
  <c r="D13" i="15" s="1"/>
  <c r="E10" i="15"/>
  <c r="E8" i="15" s="1"/>
  <c r="E7" i="15" s="1"/>
  <c r="D8" i="15"/>
  <c r="D7" i="15" s="1"/>
  <c r="I87" i="3" l="1"/>
  <c r="H87" i="3"/>
  <c r="D10" i="8" l="1"/>
  <c r="E12" i="8"/>
  <c r="D11" i="6"/>
  <c r="D12" i="6"/>
  <c r="H9" i="3"/>
  <c r="O9" i="3"/>
  <c r="F10" i="3"/>
  <c r="E10" i="3" s="1"/>
  <c r="N10" i="3"/>
  <c r="F11" i="3"/>
  <c r="E11" i="3" s="1"/>
  <c r="D11" i="3" s="1"/>
  <c r="O12" i="3"/>
  <c r="F14" i="3"/>
  <c r="F15" i="3"/>
  <c r="F16" i="3"/>
  <c r="E16" i="3" s="1"/>
  <c r="N16" i="3"/>
  <c r="N12" i="3" s="1"/>
  <c r="H17" i="3"/>
  <c r="F18" i="3"/>
  <c r="F17" i="3" s="1"/>
  <c r="F20" i="3"/>
  <c r="F21" i="3"/>
  <c r="G22" i="3"/>
  <c r="H22" i="3"/>
  <c r="J22" i="3"/>
  <c r="F23" i="3"/>
  <c r="F24" i="3"/>
  <c r="E24" i="3" s="1"/>
  <c r="D24" i="3" s="1"/>
  <c r="F25" i="3"/>
  <c r="E25" i="3" s="1"/>
  <c r="D25" i="3" s="1"/>
  <c r="F26" i="3"/>
  <c r="E26" i="3" s="1"/>
  <c r="D26" i="3" s="1"/>
  <c r="F27" i="3"/>
  <c r="E27" i="3" s="1"/>
  <c r="F39" i="3"/>
  <c r="F32" i="3" s="1"/>
  <c r="F40" i="3"/>
  <c r="E40" i="3" s="1"/>
  <c r="D40" i="3" s="1"/>
  <c r="G41" i="3"/>
  <c r="H41" i="3"/>
  <c r="J41" i="3"/>
  <c r="O41" i="3"/>
  <c r="F42" i="3"/>
  <c r="N41" i="3"/>
  <c r="F43" i="3"/>
  <c r="E43" i="3" s="1"/>
  <c r="D43" i="3" s="1"/>
  <c r="F44" i="3"/>
  <c r="E44" i="3" s="1"/>
  <c r="D44" i="3" s="1"/>
  <c r="F45" i="3"/>
  <c r="E45" i="3" s="1"/>
  <c r="D45" i="3" s="1"/>
  <c r="F46" i="3"/>
  <c r="E46" i="3" s="1"/>
  <c r="D46" i="3" s="1"/>
  <c r="F47" i="3"/>
  <c r="E47" i="3" s="1"/>
  <c r="D47" i="3" s="1"/>
  <c r="F49" i="3"/>
  <c r="E49" i="3" s="1"/>
  <c r="D49" i="3" s="1"/>
  <c r="E50" i="3"/>
  <c r="D50" i="3" s="1"/>
  <c r="F53" i="3"/>
  <c r="F54" i="3"/>
  <c r="E68" i="3"/>
  <c r="D68" i="3" s="1"/>
  <c r="J78" i="3"/>
  <c r="F79" i="3"/>
  <c r="F80" i="3"/>
  <c r="E80" i="3" s="1"/>
  <c r="D80" i="3" s="1"/>
  <c r="F82" i="3"/>
  <c r="H83" i="3"/>
  <c r="I83" i="3"/>
  <c r="I90" i="3" s="1"/>
  <c r="E84" i="3"/>
  <c r="E85" i="3"/>
  <c r="D85" i="3" s="1"/>
  <c r="F86" i="3"/>
  <c r="E86" i="3" s="1"/>
  <c r="D86" i="3" s="1"/>
  <c r="E88" i="3"/>
  <c r="F89" i="3"/>
  <c r="G90" i="3" l="1"/>
  <c r="O90" i="3"/>
  <c r="J90" i="3"/>
  <c r="H90" i="3"/>
  <c r="E39" i="3"/>
  <c r="E32" i="3" s="1"/>
  <c r="E53" i="3"/>
  <c r="F51" i="3"/>
  <c r="E79" i="3"/>
  <c r="F78" i="3"/>
  <c r="E54" i="3"/>
  <c r="D54" i="3" s="1"/>
  <c r="E55" i="3"/>
  <c r="E21" i="3"/>
  <c r="F19" i="3"/>
  <c r="F55" i="3"/>
  <c r="F12" i="3"/>
  <c r="E15" i="3"/>
  <c r="D9" i="8"/>
  <c r="D14" i="8" s="1"/>
  <c r="E9" i="8"/>
  <c r="E14" i="8" s="1"/>
  <c r="E20" i="3"/>
  <c r="E89" i="3"/>
  <c r="E87" i="3" s="1"/>
  <c r="F87" i="3"/>
  <c r="F83" i="3"/>
  <c r="D16" i="3"/>
  <c r="E18" i="3"/>
  <c r="E9" i="3"/>
  <c r="E82" i="3"/>
  <c r="D82" i="3" s="1"/>
  <c r="F9" i="3"/>
  <c r="N9" i="3"/>
  <c r="N90" i="3" s="1"/>
  <c r="D10" i="3"/>
  <c r="D9" i="3" s="1"/>
  <c r="F41" i="3"/>
  <c r="D84" i="3"/>
  <c r="F22" i="3"/>
  <c r="E23" i="3"/>
  <c r="D88" i="3"/>
  <c r="E14" i="3"/>
  <c r="E42" i="3"/>
  <c r="F90" i="3" l="1"/>
  <c r="D39" i="3"/>
  <c r="D32" i="3" s="1"/>
  <c r="D53" i="3"/>
  <c r="D51" i="3" s="1"/>
  <c r="E51" i="3"/>
  <c r="E78" i="3"/>
  <c r="D79" i="3"/>
  <c r="D78" i="3" s="1"/>
  <c r="D21" i="3"/>
  <c r="E19" i="3"/>
  <c r="D14" i="3"/>
  <c r="E12" i="3"/>
  <c r="D55" i="3"/>
  <c r="D15" i="3"/>
  <c r="D20" i="3"/>
  <c r="E17" i="3"/>
  <c r="D18" i="3"/>
  <c r="D17" i="3" s="1"/>
  <c r="D89" i="3"/>
  <c r="D87" i="3" s="1"/>
  <c r="D83" i="3"/>
  <c r="D27" i="3"/>
  <c r="E83" i="3"/>
  <c r="E41" i="3"/>
  <c r="D42" i="3"/>
  <c r="E22" i="3"/>
  <c r="D23" i="3"/>
  <c r="E90" i="3" l="1"/>
  <c r="D19" i="3"/>
  <c r="D12" i="3"/>
  <c r="D90" i="3" s="1"/>
  <c r="D41" i="3"/>
  <c r="D22" i="3"/>
</calcChain>
</file>

<file path=xl/sharedStrings.xml><?xml version="1.0" encoding="utf-8"?>
<sst xmlns="http://schemas.openxmlformats.org/spreadsheetml/2006/main" count="679" uniqueCount="360">
  <si>
    <t>Dochody z opłat z tytułu zezwoleń na sprzedaż napojów alkoholowych</t>
  </si>
  <si>
    <t>Dotacje ogółem, w tym:</t>
  </si>
  <si>
    <t>Dochody razem, w tym:</t>
  </si>
  <si>
    <t>Kultura fizyczna</t>
  </si>
  <si>
    <t>Kultura i ochrona dziedzictwa narodowego</t>
  </si>
  <si>
    <t>Pozostała działalność</t>
  </si>
  <si>
    <t xml:space="preserve">Wpływy z opłat za korzystanie ze środowiska </t>
  </si>
  <si>
    <t>0690</t>
  </si>
  <si>
    <t>Gospodarka komunalna i ochrona środowiska</t>
  </si>
  <si>
    <t>2030</t>
  </si>
  <si>
    <t>Dotacje celowe otrzymane z budżetu państwa na realizację własnych zadań bieżących gmin</t>
  </si>
  <si>
    <t>0920</t>
  </si>
  <si>
    <t xml:space="preserve">Ośrodki pomocy społecznej </t>
  </si>
  <si>
    <t>Zasiłki stałe</t>
  </si>
  <si>
    <t>Dotacje celowe otrzymane z budżetu państwa na realizację zadań bieżących z zakresu administaracji rządowej oraz zadań zleconych gminie ustawami</t>
  </si>
  <si>
    <t>Pomoc społeczna</t>
  </si>
  <si>
    <t>0830</t>
  </si>
  <si>
    <t>Stołówki szkolne i przedszkolne</t>
  </si>
  <si>
    <t>Inne formy wychowania przedszkolnego</t>
  </si>
  <si>
    <t>Przedszkola</t>
  </si>
  <si>
    <t>0750</t>
  </si>
  <si>
    <t>Szkoły podstawowe</t>
  </si>
  <si>
    <t>Oświata i wychowanie</t>
  </si>
  <si>
    <t>Różne rozliczenia finansowe</t>
  </si>
  <si>
    <t>Subwencje ogólne z budżetu państwa</t>
  </si>
  <si>
    <t>Część wyrównawcza subwencji ogólnej dla gmin</t>
  </si>
  <si>
    <t>Część oświatowa subwencji ogólnej dla jednostek samorządu terytorialnego</t>
  </si>
  <si>
    <t>Różne rozliczenia</t>
  </si>
  <si>
    <t>0020</t>
  </si>
  <si>
    <t>0010</t>
  </si>
  <si>
    <t>Udziały gmin w podatkach stanowiących dochód budżetu państwa</t>
  </si>
  <si>
    <t>0490</t>
  </si>
  <si>
    <t>0480</t>
  </si>
  <si>
    <t>Wpływy z opłaty skarbowej</t>
  </si>
  <si>
    <t>0410</t>
  </si>
  <si>
    <t>Wpływy z innych opłat stanowiących dochody jednostek samorządu terytorialnego na podstawie ustaw</t>
  </si>
  <si>
    <t>0910</t>
  </si>
  <si>
    <t>0500</t>
  </si>
  <si>
    <t>0360</t>
  </si>
  <si>
    <t>0340</t>
  </si>
  <si>
    <t>0330</t>
  </si>
  <si>
    <t>0320</t>
  </si>
  <si>
    <t>0310</t>
  </si>
  <si>
    <t xml:space="preserve">Wpływy z podatku rolnego, podatku leśnego, podatku od czynności cywilnoprawnych, podatków i opłat lokalnych od osób prawnych i innych jednostek organizacyjnych  </t>
  </si>
  <si>
    <t>0350</t>
  </si>
  <si>
    <t>Wpływy z podatku dochodowgo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</si>
  <si>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</si>
  <si>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</si>
  <si>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Urzędy naczelnych organów władzy państwowej, kontroli i ochrony prawa oraz sądownictwa</t>
  </si>
  <si>
    <t>0970</t>
  </si>
  <si>
    <t>Urzędy gmin (miast i miast na prawach powiatu)</t>
  </si>
  <si>
    <t>Urzędy wojewódzkie</t>
  </si>
  <si>
    <t>Administracja publiczna</t>
  </si>
  <si>
    <t>Działalność usługowa</t>
  </si>
  <si>
    <t>Gospodarka gruntami i nieruchomościami</t>
  </si>
  <si>
    <t>Gospodarka mieszkaniowa</t>
  </si>
  <si>
    <t>01095</t>
  </si>
  <si>
    <t>Infrastruktura wodociągowa i sanitacyjna wsi</t>
  </si>
  <si>
    <t>01010</t>
  </si>
  <si>
    <t>Rolnictwo i łowiectwo</t>
  </si>
  <si>
    <t>majątkowe</t>
  </si>
  <si>
    <t>bieżące</t>
  </si>
  <si>
    <t>z tego:</t>
  </si>
  <si>
    <t>Plan ogółem</t>
  </si>
  <si>
    <t>Źródła dochodów</t>
  </si>
  <si>
    <t>§</t>
  </si>
  <si>
    <t>Dział Rozdział</t>
  </si>
  <si>
    <t>Wydatki razem:</t>
  </si>
  <si>
    <t>Zadania w zakresie kultury fizycznej</t>
  </si>
  <si>
    <t>Biblioteki</t>
  </si>
  <si>
    <t>Pozostałe zadania w zakresie kultury</t>
  </si>
  <si>
    <t>Oświetlenie ulic, placów i dróg</t>
  </si>
  <si>
    <t>Świetlice szkolne</t>
  </si>
  <si>
    <t>Edukacyjna opieka wychowawcza</t>
  </si>
  <si>
    <t>Usługi opiekuńcze i specjalistyczne usługi opiekuńcze</t>
  </si>
  <si>
    <t>Ośrodki pomocy społecznej</t>
  </si>
  <si>
    <t>Dodatki mieszkaniowe</t>
  </si>
  <si>
    <t>wydatki związane z realizacją ich statutowych zadań</t>
  </si>
  <si>
    <t>wynagrodzenia i składki od nich naliczane</t>
  </si>
  <si>
    <t>na programy finansowane z udziałem środków, o których mowa w art. 5 ust. 1 pkt 2 i 3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</si>
  <si>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</si>
  <si>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</si>
  <si>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</si>
  <si>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</t>
  </si>
  <si>
    <t>dotacje na zadania bieżące</t>
  </si>
  <si>
    <t>wydatki 
jednostek
budżetowych</t>
  </si>
  <si>
    <t>w tym:</t>
  </si>
  <si>
    <t>inwestycje i zakupy inwestycyjne</t>
  </si>
  <si>
    <t>Wydatki 
majątkowe</t>
  </si>
  <si>
    <t>Wydatki 
bieżące</t>
  </si>
  <si>
    <t>Z tego</t>
  </si>
  <si>
    <t>Plan</t>
  </si>
  <si>
    <t>Nazwa</t>
  </si>
  <si>
    <t>Rozdział</t>
  </si>
  <si>
    <t>Dział</t>
  </si>
  <si>
    <t>Wspieranie rodziny</t>
  </si>
  <si>
    <t>Przeciwdziałanie alkoholizmowi</t>
  </si>
  <si>
    <t>Zwalczanie narkomanii</t>
  </si>
  <si>
    <t>Ochrona zdrowia</t>
  </si>
  <si>
    <t>Dokształcanie i doskonalenie nauczycieli</t>
  </si>
  <si>
    <t>Dowożenie uczniów do szkół</t>
  </si>
  <si>
    <t>Oddziały przedszkolne w szkołach podstawowych</t>
  </si>
  <si>
    <t>Rezerwy ogólne i celowe</t>
  </si>
  <si>
    <t>Ochotnicze straże pożarne</t>
  </si>
  <si>
    <t>Bezpieczeństwo publiczne i ochrona przeciwpożarowa</t>
  </si>
  <si>
    <t>Promocja jednostek samorządu terytorialnego</t>
  </si>
  <si>
    <t>Rady gmin (miast i miast na prawach powiatu)</t>
  </si>
  <si>
    <t>Plany zagospodarowania przestrzennego</t>
  </si>
  <si>
    <t>Drogi publiczne gminne</t>
  </si>
  <si>
    <t>Drogi publiczne powiatowe</t>
  </si>
  <si>
    <t>Drogi publiczne wojewódzkie</t>
  </si>
  <si>
    <t>Lokalny transport zbiorowy</t>
  </si>
  <si>
    <t>Transport i łączność</t>
  </si>
  <si>
    <t>Izby rolnicze</t>
  </si>
  <si>
    <t>Z tego:</t>
  </si>
  <si>
    <t>x</t>
  </si>
  <si>
    <t>jw.</t>
  </si>
  <si>
    <t>010</t>
  </si>
  <si>
    <t>Jednostka organizacyjna realizująca program lub koordynująca wykonanie programu</t>
  </si>
  <si>
    <t>Planowane wydatki</t>
  </si>
  <si>
    <t>Rozdz.</t>
  </si>
  <si>
    <t>Lp.</t>
  </si>
  <si>
    <t>Zuzanów</t>
  </si>
  <si>
    <t>Warszówka</t>
  </si>
  <si>
    <t>Warszawice</t>
  </si>
  <si>
    <t>Sobienie Kiełczewskie Pierwsze</t>
  </si>
  <si>
    <t>Sobienie Szlacheckie</t>
  </si>
  <si>
    <t>Sobienie Biskupie</t>
  </si>
  <si>
    <t>Śniadków Dolny</t>
  </si>
  <si>
    <t>Radwanków Królewski</t>
  </si>
  <si>
    <t>Karczunek</t>
  </si>
  <si>
    <t>Dziecinów</t>
  </si>
  <si>
    <t>Kwota</t>
  </si>
  <si>
    <t>Przedsięwzięcie, zadanie</t>
  </si>
  <si>
    <t>Nazwa sołectwa</t>
  </si>
  <si>
    <t>3.</t>
  </si>
  <si>
    <t>2.</t>
  </si>
  <si>
    <t>1.</t>
  </si>
  <si>
    <t>§ 957</t>
  </si>
  <si>
    <t>Nadwyżka budżetu z lat ubiegłych</t>
  </si>
  <si>
    <t>Wynik budżetu</t>
  </si>
  <si>
    <t xml:space="preserve"> Kwota 
</t>
  </si>
  <si>
    <t>Klasyfikacja
§</t>
  </si>
  <si>
    <t>Treść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</si>
  <si>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</si>
  <si>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 xml:space="preserve">Wydatki              </t>
  </si>
  <si>
    <t xml:space="preserve">Dochody      </t>
  </si>
  <si>
    <t>Wyszczególnienie</t>
  </si>
  <si>
    <t xml:space="preserve">Plan </t>
  </si>
  <si>
    <t xml:space="preserve">oraz wydatki na finansowanie zadań </t>
  </si>
  <si>
    <t>Dochody z opłat i kar za korzystanie ze środowiska</t>
  </si>
  <si>
    <t>Razem:</t>
  </si>
  <si>
    <t>1) wydatki związane z realizacją ich zadań statutowych</t>
  </si>
  <si>
    <t>Wydatki jednostek budżetowych w tym:</t>
  </si>
  <si>
    <t xml:space="preserve"> </t>
  </si>
  <si>
    <t>Świadczenia na rzecz osób fizycznych</t>
  </si>
  <si>
    <t>2) wydatki związane z realizacją ich zadań statutowych</t>
  </si>
  <si>
    <t>1) wynagrodzenia i składki od nich naliczane</t>
  </si>
  <si>
    <t>Świadczenia rodzinne, świadczenia z funduszu alimentacyjnego oraz składki na ubezpieczenia  emerytalne i rentowe z ubezpieczenia społecznego</t>
  </si>
  <si>
    <t xml:space="preserve">Dotacje      </t>
  </si>
  <si>
    <t xml:space="preserve">Realizacja zadań w zakresie kultury, ochrony dóbr kultury i dziedzictwa narodowego </t>
  </si>
  <si>
    <t>Nazwa zadania</t>
  </si>
  <si>
    <t>Jednostki nie należące do sektora finansów publicznych</t>
  </si>
  <si>
    <t>Jednostki sektora finansów publicznych</t>
  </si>
  <si>
    <t>celowej</t>
  </si>
  <si>
    <t>podmiotowej</t>
  </si>
  <si>
    <t>Kwota dotacji</t>
  </si>
  <si>
    <t>Gusin</t>
  </si>
  <si>
    <t>Stary Zambrzyków</t>
  </si>
  <si>
    <t>Razem</t>
  </si>
  <si>
    <t>Razem jednostki sektora finansów publicznych</t>
  </si>
  <si>
    <t>Dotacje celowe przekazane gminie na zadnia bieżące realizowane na podstawie porozumień (umów) między jednostkami samorządu terytorialnego</t>
  </si>
  <si>
    <t>Razem jednostki nie należące do sektora finansów publicznych</t>
  </si>
  <si>
    <t>Dochody budżetu</t>
  </si>
  <si>
    <t>Wydatki budżetu</t>
  </si>
  <si>
    <t>oraz</t>
  </si>
  <si>
    <t>0550</t>
  </si>
  <si>
    <t>Wpływy z opłat z tytułu użytkowania wieczystego nieruchomości</t>
  </si>
  <si>
    <t xml:space="preserve">Wpływy z najmu i dzierżawy składników majątkowych gminy </t>
  </si>
  <si>
    <t>Wpływy z tytułu wynagrodzenia dla płatnika z tytułu wykonywania zadań ZUS i US</t>
  </si>
  <si>
    <t>Wpływy z czynszu dzierżawnego za obwody łowieckie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</si>
  <si>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</si>
  <si>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</si>
  <si>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</si>
  <si>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</si>
  <si>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 (pobierany i przekazywany przez urzędy skarbowe)</t>
  </si>
  <si>
    <t xml:space="preserve">Wpływy z podatku rolnego, podatku leśnego, podatku od spadków i darowizn, podatku od czynności cywilnoprawnych oraz podatków i opłat lokalnych od osób fizycznych </t>
  </si>
  <si>
    <t>Wpływy z podatku od spadków i darowizn (pobierany i przekazywany przez urzędy skarbowe)</t>
  </si>
  <si>
    <t>Wpływy z podatku od czynności cywilnoprawnych (pobierany i przekazywany przez urzędy skarbowe)</t>
  </si>
  <si>
    <t>Wpływy z podatku dochodowego od osób fizycznych</t>
  </si>
  <si>
    <t>0670</t>
  </si>
  <si>
    <t>0660</t>
  </si>
  <si>
    <t>Wpływy z pozostałych odsetek z tytułu oprocentowania rachunku bankowego</t>
  </si>
  <si>
    <t>Szymanowice Duże</t>
  </si>
  <si>
    <t>Szymanowice Małe</t>
  </si>
  <si>
    <t xml:space="preserve">Planowane dochody </t>
  </si>
  <si>
    <t xml:space="preserve">Dotacje celowe na realizację własnych zadań bieżących </t>
  </si>
  <si>
    <t>Dotacje na realizację zadań bieżących z zakresu administracji rządowej</t>
  </si>
  <si>
    <t>Wpływy z opłat za korzystanie z wyżywienia w Punkcie Przedszkolym w Warszawicach</t>
  </si>
  <si>
    <t>Rodziny zastępcze</t>
  </si>
  <si>
    <t>Urząd Gminy Sobienie-Jeziory</t>
  </si>
  <si>
    <t xml:space="preserve">Wpływy  i wydatki związane z gromadzeniem środków z opłat i kar za korzystanie ze środowiska </t>
  </si>
  <si>
    <t xml:space="preserve">Wpływy z różnych opłat za korzystanie ze środowiska </t>
  </si>
  <si>
    <t>Wpływy z opłat za zezwolenia na sprzedaż napojów alkoholowych</t>
  </si>
  <si>
    <t>Wpływy z podatku dochodowego od osób prawnych</t>
  </si>
  <si>
    <t xml:space="preserve">Pomoc w zakresie dożywiania </t>
  </si>
  <si>
    <t>Rodzina</t>
  </si>
  <si>
    <t>2060</t>
  </si>
  <si>
    <t xml:space="preserve">Świadczenie wychowawcze 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</si>
  <si>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</si>
  <si>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>Dotacje celowe otrzymane z budżetu państwa na realizację zadań bieżących z zakresu administracji rządowej oraz innych zadań zleconych  gminie (związkom gmin, związkom powiatowo-gminnym) ustawami</t>
  </si>
  <si>
    <t xml:space="preserve">Dochody budżetu państwa związane z realizacją zadań zleconych jednostkom samorządu terytorialnego </t>
  </si>
  <si>
    <t xml:space="preserve">Dotacje celowe otrzymane z budżetu państwa na realizację własnych zadań bieżących gmin </t>
  </si>
  <si>
    <t xml:space="preserve">Dotacje celowe otrzymane z budżetu państwa na zadania bieżące z zakresu administracji rządowej zlecone gminom, związane z realizacją świadczenia wychowawczego stanowiącego pomoc państwa w wychowaniu dzieci </t>
  </si>
  <si>
    <t>Lp</t>
  </si>
  <si>
    <t>Świadczenie wychowawcze</t>
  </si>
  <si>
    <t xml:space="preserve">Nazwa zadania inwestycyjnego
</t>
  </si>
  <si>
    <t xml:space="preserve">Dotacje celowe otrzymane z budżetu państwa na realizację zadań bieżących wynikające z ustawy o aktach stanu cywilnego, ewidencji ludności i dowodach osobistych oraz pozostałe z zakresu administracji rządowej </t>
  </si>
  <si>
    <t>Dostawa kruszywa wraz z rozdysponowaniem w celu utwardzenia drogi</t>
  </si>
  <si>
    <t>Rozbudowa gminnej oczyszczalni ścieków w miejscowości Piwonin (dokumentacja)</t>
  </si>
  <si>
    <t>Wpływy z opłat za korzystanie z wyżywienia w Publicznym Przedszkolu w Sobieniach-Jeziorach</t>
  </si>
  <si>
    <t>Przychody budżetu ogółem:</t>
  </si>
  <si>
    <t>Piwonin</t>
  </si>
  <si>
    <t>Przydawki</t>
  </si>
  <si>
    <t>Sobienie-Jeziory</t>
  </si>
  <si>
    <t>600</t>
  </si>
  <si>
    <t>60016</t>
  </si>
  <si>
    <t>Pozostała dzialalność</t>
  </si>
  <si>
    <t>0640</t>
  </si>
  <si>
    <t>Zasiłki okresowe, celowe i pomoc w naturze oraz składki na ubezpieczenia emerytalne i rentowe</t>
  </si>
  <si>
    <t>Świadczenia rodzinne, świadczenie z funduszu alimentacyjnego oraz składki na ubezpieczenia emerytalne i rentowe z ubezpieczenia społecznego</t>
  </si>
  <si>
    <t>2360</t>
  </si>
  <si>
    <t>Realizacja zadań wymagających stosowania specjalnej organizacji nauki i metod pracy dla dzieci i młodzieży w szkołach podstawowych</t>
  </si>
  <si>
    <t>0770</t>
  </si>
  <si>
    <t>Dotacje celowe otrzymane z budżetu państwa na realizację zadań bieżących z zakresu administracji rządowej związane z prowadzeniem i aktualizacją stałego rejestru wyborców</t>
  </si>
  <si>
    <t xml:space="preserve">Wpłaty z tytułu odpłatnego nabycia prawa własności, ze sprzedaży nieruchomości niebędących gruntami </t>
  </si>
  <si>
    <t>Wpływy z tytułu kosztów upomnień</t>
  </si>
  <si>
    <t>Wpływy z innych lokalnych opłat pobieranych na podstawie odrębnych ustaw / za zajęcie pasa drogowego</t>
  </si>
  <si>
    <t>Wpływy z opłaty dodatkowej za przyjęcie oświadczeń o wstąpieniu w związek małżeński poza urzędem stanu cywilnego</t>
  </si>
  <si>
    <t>Wpływy z opłat za korzystanie z wychowania przedszkolnego w czasie przekraczającym czas bezpłatnego nauczania, wychowania i opieki w Publicznym Przedszkolu w Sobieniach-Jeziorach</t>
  </si>
  <si>
    <t>Wpływy z opłat za korzystanie z wychowania przedszkolnego w czasie przekraczającym czas bezpłatnego nauczania, wychowania i opieki w Punkcie Przedszkolnym w PSP w Siedzowie</t>
  </si>
  <si>
    <t>Wpływy z opłat za korzystanie z wychowania przedszkolnego w czasie przekraczającym czas bezpłatnego nauczania, wychowania i opieki w Punkcie Przedszkolnym w PSP w Warszawicach</t>
  </si>
  <si>
    <t>Wpływy z usług za korzystanie z wyżywienia uczniów w szkole w Sobieniach-Jeziorach</t>
  </si>
  <si>
    <t>Wpływy z usług za korzystanie z wyżywienia uczniów w szkole w Warszawicach</t>
  </si>
  <si>
    <t xml:space="preserve">Program Profilaktyki  i Rozwiązywania Problemów Alkoholowych </t>
  </si>
  <si>
    <t>Przeciwdziałania Narkomanii</t>
  </si>
  <si>
    <t xml:space="preserve"> 1) wydatki związane z realizacją ich statutowych zadań                                                                                                                                         </t>
  </si>
  <si>
    <t xml:space="preserve">Wpływy z usług za dzierżawę stacji uzdatniania wody i oczyszczalni ścieków wraz z siecią wodociągową i kanalizacyjną </t>
  </si>
  <si>
    <t xml:space="preserve">Dochody związane z realizacją zadań z zakresu administaracji rządowej oraz zadań zleconych ustawami z tytułu zwrotów wypłaconych świadczeń z funduszu alimentacyjnego </t>
  </si>
  <si>
    <t>Dotacja celowa na pomoc finansową udzielaną między jednostkami samorządu terytorialnego na dofinansowanie własnych zadań inwestycyjnych i zakupów inwestycyjnych</t>
  </si>
  <si>
    <t xml:space="preserve">Wspieranie rodziny </t>
  </si>
  <si>
    <t xml:space="preserve">Dział        </t>
  </si>
  <si>
    <t>Siedzów</t>
  </si>
  <si>
    <t>90095</t>
  </si>
  <si>
    <t>900</t>
  </si>
  <si>
    <t>Poprawa estetyki wokół budynku wiejskiego:</t>
  </si>
  <si>
    <t xml:space="preserve">Stworzenie miejsca organizacji imprez plenerowych: </t>
  </si>
  <si>
    <t>Poprawa estetyki placu zabaw:</t>
  </si>
  <si>
    <t>Stworzenie miejsca spotkań i integracji mieszkańców sołectwa:</t>
  </si>
  <si>
    <t xml:space="preserve">Ogółem wydatki sołectwa </t>
  </si>
  <si>
    <t>Wartość</t>
  </si>
  <si>
    <t xml:space="preserve">Przebudowa drogi wojewódzkiej Nr 739 - ulica Piwonińska i Parysowska na odcinku od km 7+912 do km 9+548 w miejscowości Sobienie-Jeziory, na terenie gminy Sobienie-Jeziory, powiat otwocki, woj. mazowieckie" (dotacja celowa na pomoc finansową dla Województwa Mazowieckiego)   </t>
  </si>
  <si>
    <t xml:space="preserve">Modernizacja drogi powiatowej Nr 2751W Sobienie Kiełczewskie - Zuzanów - Czarnowiec (dotacja celowa na pomoc finansową dla Powiatu Otwockiego)   </t>
  </si>
  <si>
    <t xml:space="preserve">Modernizacja drogi powiatowej Nr 2752W Władysławów - Stary Zambrzyków - Sobienie Kiełczewskie (dotacja celowa na pomoc finansową dla Powiatu Otwockiego)     </t>
  </si>
  <si>
    <t>Budowa przedszkola w miejscowości Sobienie-Jeziory (dokumentacja)</t>
  </si>
  <si>
    <t>Pomoc materialna dla uczniów o charakterze socjalnym</t>
  </si>
  <si>
    <t xml:space="preserve">Realizacja zadań w zakresie wspierania i upowszechniania kultury fizycznej </t>
  </si>
  <si>
    <t>wydatki bieżące</t>
  </si>
  <si>
    <t>wydatki majątkowe</t>
  </si>
  <si>
    <t xml:space="preserve">Wpłata gmin na rzecz związków gmin na dofinansowanie zadań bieżących  </t>
  </si>
  <si>
    <t xml:space="preserve">Dotacja podmiotowa z budżetu dla samorządowej instytucji kultury </t>
  </si>
  <si>
    <t>Pozostałe działania związane z gospodarką odpadami</t>
  </si>
  <si>
    <t>Dotacja podmiotowa z budżetu dla samodzielnego publicznego zakładu opieki zdrowotnej utworzonego przez jednostkę samorządu terytorialnego</t>
  </si>
  <si>
    <t>Lecznictwo ambulatoryjne</t>
  </si>
  <si>
    <t>Gospodarka odpadami komunalnymi</t>
  </si>
  <si>
    <t>zakup szafy z transportem i montażem</t>
  </si>
  <si>
    <t>zakup grilla</t>
  </si>
  <si>
    <t>zakup sprzętu grającego z kolumnami</t>
  </si>
  <si>
    <t>zakup lodówki z transportem</t>
  </si>
  <si>
    <t>zakup kuchni gazowej z transportem</t>
  </si>
  <si>
    <t>zakup artykułów gospodarstwa domowego(obrusy, czajniki, odkurzacz,zastawa stołowa, firanki z usługa itp.)</t>
  </si>
  <si>
    <t>Zakup nowego elementu do naprawy huśtawki</t>
  </si>
  <si>
    <t>Organizacja imprezy integracyjnej "Piknik rodzinny" dla mieszkańców sołectwa - wynajęcie dmuchanych urządzeń rekreacyjnych</t>
  </si>
  <si>
    <t>Zakup urządzeń na plac zabaw wraz z montażem i transportem</t>
  </si>
  <si>
    <t>rekultywacja terenu i ułożenie kostki brukowej (zakup materiałów+usługa)</t>
  </si>
  <si>
    <t>remont ogrodzenia wokół budynku wraz z zakupem niezbędnych materiałów</t>
  </si>
  <si>
    <t xml:space="preserve">Naprawa  dróg gminnych </t>
  </si>
  <si>
    <t xml:space="preserve">zakup stołu do altany zewnętrznej </t>
  </si>
  <si>
    <t>rozbudowa instalacji centralnego ogrzewania</t>
  </si>
  <si>
    <t>Sobienie Kiełczewskie Drugie</t>
  </si>
  <si>
    <t xml:space="preserve">Założenie lamp ulicznych przy drodze gminnej </t>
  </si>
  <si>
    <t>90005</t>
  </si>
  <si>
    <t xml:space="preserve">Zakup artykułów malarskich niezbędnych do naprawy ogrodzenia </t>
  </si>
  <si>
    <t>zakup kory</t>
  </si>
  <si>
    <t>zakup artykułów budowlanych (obrzeża, krawędzie, tłuczeń, farby,cement itp.) do prac porządkowych</t>
  </si>
  <si>
    <t>zakup urządzenia zabawowego wraz z montażem i transportem</t>
  </si>
  <si>
    <t>remont fontanny (zakup materiałów+usługa)</t>
  </si>
  <si>
    <t xml:space="preserve">zakup kuchni polowej wraz z transportem </t>
  </si>
  <si>
    <t xml:space="preserve">zakup mebli piknikowych (stoły+ławki) wraz z transportem </t>
  </si>
  <si>
    <t>Naprawa poboczy dróg gminnych poprzez dostawę kruszywa wraz z rozdysponowaniem</t>
  </si>
  <si>
    <t>Dostawa kruszywa wraz z rozdysponowaniem</t>
  </si>
  <si>
    <t>Radwanków Szlachecki</t>
  </si>
  <si>
    <t xml:space="preserve">Zakup wiaty przystankowej wraz z montażem i transportem </t>
  </si>
  <si>
    <t xml:space="preserve">zakup ociekaczy na naczynia wraz z dostawą </t>
  </si>
  <si>
    <t xml:space="preserve">zakup blatu roboczego ze stali nierdzewnej wraz z dostawą </t>
  </si>
  <si>
    <t xml:space="preserve">zakup kompletu noży z listwą magnetyczną wraz z dostawą </t>
  </si>
  <si>
    <t>Zakup luster drogowych ze słupkiem (2szt)</t>
  </si>
  <si>
    <t>zakup urządzeń do ćwiczeń na zewnątrz wraz z montażem i transportem</t>
  </si>
  <si>
    <t>zakup ławek oraz kosza na śmieci na plac zabaw</t>
  </si>
  <si>
    <t>zakup stołu pimpongowego wraz z transportem</t>
  </si>
  <si>
    <t>Organizacja pikniku sportowego</t>
  </si>
  <si>
    <t xml:space="preserve">Zakup sprzętu sportowego na siłownię plenerową wraz z montażem i transportem </t>
  </si>
  <si>
    <t>Zakup dodatkowego oświetlenia budynku na zewnątrz</t>
  </si>
  <si>
    <t xml:space="preserve">Zakup elementów stalowych na wykonanie barierek ochronnych wraz z usługą </t>
  </si>
  <si>
    <t>Zakup kostki i niezbędnych materiałów wraz z ułożeniem</t>
  </si>
  <si>
    <t xml:space="preserve">Plan  wydatków w ramach funduszu sołeckiego na 2020 r.      </t>
  </si>
  <si>
    <t>bieżące utrzymanie sprzętu - kosiarki tj. zakup paliwa, oleju, żyłki, części eksploatacyjnych itp.</t>
  </si>
  <si>
    <t>wymiana rynien na budynku wiejskim (zakup materiałów+usługa)</t>
  </si>
  <si>
    <t>remont wejścia do budynku wiejskiego (zakup materiałów wraz z usługą)</t>
  </si>
  <si>
    <t>Stworzenie miejsca organizacji spotkań mieszkańców sołectwa:</t>
  </si>
  <si>
    <t xml:space="preserve">doposażenie kuchni w budynku wiejskim (zakup artykułów gospodarstwa domowego) </t>
  </si>
  <si>
    <t>bieżące utrzymanie sprzętu - kosy spalinowej oraz kosiarki  tj. zakup paliwa, oleju, żyłki, części eksploatacyjnych itp.</t>
  </si>
  <si>
    <t xml:space="preserve">zakup kosy spalinowej </t>
  </si>
  <si>
    <t>bieżące utrzymanie sprzętu - kosy spalinowej tj. zakup paliwa, oleju, żyłki, części eksploatacyjnych itp.</t>
  </si>
  <si>
    <t xml:space="preserve">dostawa kruszywa wraz z rozdysponowaniem </t>
  </si>
  <si>
    <t xml:space="preserve">zakup siatek do bramek </t>
  </si>
  <si>
    <t>zakup ławek na organizację spotkań integracyjnych mieszkańców w sołectwie (10 szt.)</t>
  </si>
  <si>
    <t>zakup namiotów z transportem (2 szt.)</t>
  </si>
  <si>
    <t>Planowane dochody budżetu na 2020 r.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</si>
  <si>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 opiekunów</t>
  </si>
  <si>
    <t>Plan wydatków majątkowych na 2020 r.</t>
  </si>
  <si>
    <t xml:space="preserve">Modernizacja drogi gminnej w miejscowości Siedzów </t>
  </si>
  <si>
    <t xml:space="preserve">Budowa sieci wodociągowej obręb miejscowości Śniadków Górny </t>
  </si>
  <si>
    <t>Dotacje udzielane w 2020 r. z budżetu podmiotom należącym i nie należącym do sektora finansów publicznych</t>
  </si>
  <si>
    <t>Wpływy z usług (wpłata za zużytą energię elektryczną)</t>
  </si>
  <si>
    <t xml:space="preserve">Dotacje celowe przekazane dla powiatu na zadania bieżące realizowane na podstawie porozumień (umów) między jednostkami samorządu terytorialnego </t>
  </si>
  <si>
    <t>90015</t>
  </si>
  <si>
    <t>Wpływy z usług za korzystanie z wyżywienia pracowników w Publicznym Przedszkolu w Sobieniach-Jeziorach</t>
  </si>
  <si>
    <t>Przychody budżetu w 2020 r.</t>
  </si>
  <si>
    <t>Planowane wydatki budżetu na  2020 r.</t>
  </si>
  <si>
    <t>na 2020 r.</t>
  </si>
  <si>
    <t>w zakresie ochrony środowiska w 2020 r.</t>
  </si>
  <si>
    <t>Dochody i wydatki związane z realizacją zadań bieżących z zakresu administracji rządowej oraz innych zadań zleconych gminie ustawami w 2020 r.</t>
  </si>
  <si>
    <t>Doposażenie boiska sportowego gminnego w Dziecinowie</t>
  </si>
  <si>
    <t>Budowa sieci wodociągowej w miejscowości Sobienie Biskupie (dokumentacja)</t>
  </si>
  <si>
    <t>Budowa sieci wodociągowej w miejscowości Sobienie Szlacheckie (dokumenmtacja)</t>
  </si>
  <si>
    <t xml:space="preserve">Budowa lini oświetlenia ulicznego w miejscowosci Sobienie Kiełczewskie Drugie </t>
  </si>
  <si>
    <t>Budowa oświetlenia drogowego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</si>
  <si>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2014r. o ustaleniu i wypłacie zasiłków dla  opiekunów</t>
  </si>
  <si>
    <t xml:space="preserve">Wpływy z odsetek od nieterminowych wpłat z tytułu podatków i opłat </t>
  </si>
  <si>
    <t xml:space="preserve">Składki na ubezpieczenie zdrowotne opłacane za osoby pobierające niektóre świadczenia z pomocy społecznej </t>
  </si>
  <si>
    <t xml:space="preserve">Wpływy z opłat pobieranych za gospodarowanie odpadami komunalnymi </t>
  </si>
  <si>
    <t xml:space="preserve">Wpływy związane z gromadzeniem środków z opłat i kar za korzystanie ze środowiska </t>
  </si>
  <si>
    <t xml:space="preserve">Składki na ubezpieczenie zdrowotne opłacane za osoby pobierające niektóre świadczenia z pomocy społecznej oraz za osoby uczestniczące w zajęciach w centrum integracji społecznej </t>
  </si>
  <si>
    <t xml:space="preserve">Infrastruktura wodociągowa i kanalizacyjna </t>
  </si>
  <si>
    <t xml:space="preserve">Modernizacja drogi gminnej w miejscowości Karczunek  </t>
  </si>
  <si>
    <t xml:space="preserve">Oświetlenie ulic, placów i dróg </t>
  </si>
  <si>
    <t>Wydatki związane z realizacją statutowych zadań</t>
  </si>
  <si>
    <t>Wydatki majątkowe</t>
  </si>
  <si>
    <t xml:space="preserve">Dochody, które podlegają przekazaniu do budżetu państwa związane z realizacją zadań zleconych w 2020r.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</si>
</sst>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???"/>
    <numFmt numFmtId="165" formatCode="?????"/>
    <numFmt numFmtId="166" formatCode="000"/>
    <numFmt numFmtId="167" formatCode="#,##0\ _z_ł"/>
    <numFmt numFmtId="168" formatCode="00000"/>
    <numFmt numFmtId="169" formatCode="&quot; zł&quot;#,##0_);\(&quot; zł&quot;#,##0\)"/>
    <numFmt numFmtId="170" formatCode="#,##0\ [$zł-415]"/>
    <numFmt numFmtId="171" formatCode="#,##0.00_ ;\-#,##0.00\ "/>
  </numFmts>
  <fonts count="7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11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Arial CE"/>
    </font>
    <font>
      <b/>
      <sz val="8"/>
      <color indexed="8"/>
      <name val="Arial CE"/>
    </font>
    <font>
      <b/>
      <sz val="7"/>
      <name val="Arial"/>
      <family val="2"/>
      <charset val="238"/>
    </font>
    <font>
      <b/>
      <sz val="7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sz val="5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9"/>
      <name val="Arial Narrow CE"/>
      <family val="2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</font>
    <font>
      <b/>
      <sz val="9.5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9.5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.5"/>
      <name val="Arial"/>
      <family val="2"/>
      <charset val="238"/>
    </font>
    <font>
      <b/>
      <sz val="10"/>
      <color indexed="8"/>
      <name val="Arial CE"/>
      <charset val="238"/>
    </font>
    <font>
      <b/>
      <i/>
      <sz val="9.5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indexed="8"/>
      <name val="Arial CE"/>
    </font>
    <font>
      <sz val="8"/>
      <name val="Arial CE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8" fillId="0" borderId="0"/>
    <xf numFmtId="43" fontId="48" fillId="0" borderId="0" applyFont="0" applyFill="0" applyBorder="0" applyAlignment="0" applyProtection="0"/>
    <xf numFmtId="0" fontId="4" fillId="0" borderId="0"/>
    <xf numFmtId="0" fontId="7" fillId="0" borderId="0"/>
    <xf numFmtId="43" fontId="48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7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top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4" fontId="5" fillId="0" borderId="1" xfId="4" applyNumberFormat="1" applyFont="1" applyFill="1" applyBorder="1" applyAlignment="1">
      <alignment horizontal="right" vertical="center" wrapText="1"/>
    </xf>
    <xf numFmtId="43" fontId="6" fillId="0" borderId="7" xfId="4" applyFont="1" applyBorder="1" applyAlignment="1">
      <alignment horizontal="center" vertical="center"/>
    </xf>
    <xf numFmtId="4" fontId="9" fillId="2" borderId="7" xfId="1" applyNumberFormat="1" applyFont="1" applyFill="1" applyBorder="1" applyAlignment="1">
      <alignment vertical="center"/>
    </xf>
    <xf numFmtId="43" fontId="10" fillId="0" borderId="1" xfId="4" applyFont="1" applyBorder="1" applyAlignment="1">
      <alignment horizontal="left" vertical="center" wrapText="1"/>
    </xf>
    <xf numFmtId="43" fontId="11" fillId="0" borderId="1" xfId="4" applyFont="1" applyBorder="1" applyAlignment="1">
      <alignment horizontal="left" vertical="center" wrapText="1"/>
    </xf>
    <xf numFmtId="0" fontId="12" fillId="0" borderId="0" xfId="1" applyFont="1"/>
    <xf numFmtId="167" fontId="13" fillId="0" borderId="1" xfId="4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0" xfId="1" applyFont="1"/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/>
    </xf>
    <xf numFmtId="4" fontId="23" fillId="0" borderId="0" xfId="1" applyNumberFormat="1" applyFont="1"/>
    <xf numFmtId="4" fontId="23" fillId="0" borderId="0" xfId="1" applyNumberFormat="1" applyFont="1" applyAlignment="1">
      <alignment vertical="center"/>
    </xf>
    <xf numFmtId="4" fontId="25" fillId="0" borderId="11" xfId="2" applyNumberFormat="1" applyFont="1" applyBorder="1" applyAlignment="1">
      <alignment horizontal="right" vertical="center"/>
    </xf>
    <xf numFmtId="4" fontId="23" fillId="0" borderId="1" xfId="1" applyNumberFormat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4" fontId="25" fillId="0" borderId="1" xfId="2" applyNumberFormat="1" applyFont="1" applyBorder="1" applyAlignment="1">
      <alignment horizontal="right" vertical="center"/>
    </xf>
    <xf numFmtId="4" fontId="25" fillId="0" borderId="7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horizontal="right" vertical="center" wrapText="1"/>
    </xf>
    <xf numFmtId="165" fontId="10" fillId="0" borderId="7" xfId="4" applyNumberFormat="1" applyFont="1" applyBorder="1" applyAlignment="1">
      <alignment horizontal="center" vertical="center"/>
    </xf>
    <xf numFmtId="164" fontId="26" fillId="0" borderId="1" xfId="4" applyNumberFormat="1" applyFont="1" applyBorder="1" applyAlignment="1">
      <alignment vertical="center"/>
    </xf>
    <xf numFmtId="4" fontId="25" fillId="0" borderId="11" xfId="2" applyNumberFormat="1" applyFont="1" applyBorder="1" applyAlignment="1">
      <alignment horizontal="right" vertical="top"/>
    </xf>
    <xf numFmtId="4" fontId="25" fillId="0" borderId="1" xfId="2" applyNumberFormat="1" applyFont="1" applyBorder="1" applyAlignment="1">
      <alignment horizontal="right" vertical="top"/>
    </xf>
    <xf numFmtId="164" fontId="26" fillId="0" borderId="1" xfId="4" applyNumberFormat="1" applyFont="1" applyBorder="1" applyAlignment="1">
      <alignment vertical="top"/>
    </xf>
    <xf numFmtId="4" fontId="10" fillId="0" borderId="1" xfId="2" applyNumberFormat="1" applyFont="1" applyBorder="1" applyAlignment="1">
      <alignment vertical="center"/>
    </xf>
    <xf numFmtId="4" fontId="11" fillId="0" borderId="1" xfId="4" applyNumberFormat="1" applyFont="1" applyBorder="1" applyAlignment="1">
      <alignment vertical="center"/>
    </xf>
    <xf numFmtId="167" fontId="11" fillId="0" borderId="1" xfId="4" applyNumberFormat="1" applyFont="1" applyBorder="1" applyAlignment="1">
      <alignment vertical="center"/>
    </xf>
    <xf numFmtId="4" fontId="11" fillId="0" borderId="1" xfId="4" applyNumberFormat="1" applyFont="1" applyBorder="1" applyAlignment="1">
      <alignment horizontal="right" vertical="center"/>
    </xf>
    <xf numFmtId="0" fontId="11" fillId="0" borderId="1" xfId="7" applyFont="1" applyBorder="1" applyAlignment="1">
      <alignment horizontal="left" vertical="center"/>
    </xf>
    <xf numFmtId="43" fontId="24" fillId="0" borderId="1" xfId="4" applyFont="1" applyBorder="1" applyAlignment="1">
      <alignment horizontal="center"/>
    </xf>
    <xf numFmtId="4" fontId="25" fillId="0" borderId="18" xfId="2" applyNumberFormat="1" applyFont="1" applyBorder="1" applyAlignment="1">
      <alignment horizontal="right" vertical="center"/>
    </xf>
    <xf numFmtId="4" fontId="10" fillId="0" borderId="19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top" wrapText="1"/>
    </xf>
    <xf numFmtId="167" fontId="26" fillId="0" borderId="1" xfId="4" applyNumberFormat="1" applyFont="1" applyBorder="1" applyAlignment="1">
      <alignment vertical="center"/>
    </xf>
    <xf numFmtId="4" fontId="26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 wrapText="1"/>
    </xf>
    <xf numFmtId="43" fontId="10" fillId="0" borderId="1" xfId="4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49" fontId="6" fillId="3" borderId="14" xfId="8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>
      <alignment horizontal="right" vertical="center"/>
    </xf>
    <xf numFmtId="4" fontId="25" fillId="0" borderId="1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top"/>
    </xf>
    <xf numFmtId="0" fontId="23" fillId="0" borderId="7" xfId="1" applyFont="1" applyBorder="1" applyAlignment="1">
      <alignment vertical="center"/>
    </xf>
    <xf numFmtId="4" fontId="25" fillId="0" borderId="25" xfId="2" applyNumberFormat="1" applyFont="1" applyBorder="1" applyAlignment="1">
      <alignment horizontal="right" vertical="center"/>
    </xf>
    <xf numFmtId="4" fontId="10" fillId="0" borderId="7" xfId="4" applyNumberFormat="1" applyFont="1" applyBorder="1" applyAlignment="1">
      <alignment vertical="center"/>
    </xf>
    <xf numFmtId="4" fontId="10" fillId="0" borderId="7" xfId="4" applyNumberFormat="1" applyFont="1" applyBorder="1" applyAlignment="1">
      <alignment horizontal="right" vertical="center" wrapText="1"/>
    </xf>
    <xf numFmtId="43" fontId="10" fillId="0" borderId="7" xfId="4" applyFont="1" applyBorder="1" applyAlignment="1">
      <alignment horizontal="left" vertical="center" wrapText="1"/>
    </xf>
    <xf numFmtId="4" fontId="26" fillId="0" borderId="1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center"/>
    </xf>
    <xf numFmtId="4" fontId="25" fillId="0" borderId="19" xfId="2" applyNumberFormat="1" applyFont="1" applyBorder="1" applyAlignment="1">
      <alignment horizontal="right" vertical="center"/>
    </xf>
    <xf numFmtId="4" fontId="25" fillId="0" borderId="20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center" wrapText="1"/>
    </xf>
    <xf numFmtId="43" fontId="24" fillId="0" borderId="1" xfId="4" applyFont="1" applyBorder="1" applyAlignment="1">
      <alignment horizontal="center" vertical="center"/>
    </xf>
    <xf numFmtId="4" fontId="25" fillId="0" borderId="19" xfId="2" applyNumberFormat="1" applyFont="1" applyBorder="1" applyAlignment="1">
      <alignment horizontal="right" vertical="top"/>
    </xf>
    <xf numFmtId="167" fontId="25" fillId="0" borderId="1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horizontal="center" vertical="center"/>
    </xf>
    <xf numFmtId="0" fontId="23" fillId="0" borderId="5" xfId="1" applyFont="1" applyBorder="1" applyAlignment="1">
      <alignment vertical="center"/>
    </xf>
    <xf numFmtId="4" fontId="25" fillId="0" borderId="38" xfId="2" applyNumberFormat="1" applyFont="1" applyBorder="1" applyAlignment="1">
      <alignment horizontal="right" vertical="center"/>
    </xf>
    <xf numFmtId="0" fontId="24" fillId="0" borderId="0" xfId="1" applyFont="1"/>
    <xf numFmtId="43" fontId="24" fillId="0" borderId="5" xfId="4" applyFont="1" applyBorder="1" applyAlignment="1">
      <alignment horizontal="center"/>
    </xf>
    <xf numFmtId="49" fontId="6" fillId="3" borderId="12" xfId="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Alignment="1">
      <alignment vertical="center"/>
    </xf>
    <xf numFmtId="0" fontId="7" fillId="0" borderId="0" xfId="9" applyAlignment="1">
      <alignment vertical="center"/>
    </xf>
    <xf numFmtId="0" fontId="7" fillId="0" borderId="0" xfId="6" applyAlignment="1">
      <alignment vertical="center"/>
    </xf>
    <xf numFmtId="0" fontId="18" fillId="0" borderId="0" xfId="6" applyFont="1" applyAlignment="1">
      <alignment vertical="center"/>
    </xf>
    <xf numFmtId="0" fontId="35" fillId="0" borderId="0" xfId="6" applyFont="1" applyAlignment="1">
      <alignment vertical="center"/>
    </xf>
    <xf numFmtId="0" fontId="35" fillId="0" borderId="0" xfId="6" applyFont="1"/>
    <xf numFmtId="0" fontId="32" fillId="0" borderId="42" xfId="6" applyFont="1" applyBorder="1" applyAlignment="1">
      <alignment vertical="center"/>
    </xf>
    <xf numFmtId="0" fontId="32" fillId="0" borderId="42" xfId="6" applyFont="1" applyBorder="1" applyAlignment="1">
      <alignment horizontal="center" vertical="center"/>
    </xf>
    <xf numFmtId="0" fontId="32" fillId="0" borderId="1" xfId="6" applyFont="1" applyBorder="1" applyAlignment="1">
      <alignment horizontal="center" vertical="center"/>
    </xf>
    <xf numFmtId="167" fontId="7" fillId="0" borderId="0" xfId="6" applyNumberFormat="1" applyAlignment="1">
      <alignment vertical="center"/>
    </xf>
    <xf numFmtId="0" fontId="36" fillId="0" borderId="0" xfId="6" applyFont="1" applyAlignment="1">
      <alignment vertical="center"/>
    </xf>
    <xf numFmtId="0" fontId="36" fillId="0" borderId="1" xfId="6" applyFont="1" applyBorder="1" applyAlignment="1">
      <alignment horizontal="center" vertical="center"/>
    </xf>
    <xf numFmtId="0" fontId="34" fillId="0" borderId="0" xfId="6" applyFont="1" applyAlignment="1">
      <alignment horizontal="right" vertical="top"/>
    </xf>
    <xf numFmtId="0" fontId="30" fillId="0" borderId="0" xfId="6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0" xfId="6"/>
    <xf numFmtId="0" fontId="39" fillId="0" borderId="0" xfId="6" applyFont="1"/>
    <xf numFmtId="0" fontId="7" fillId="0" borderId="0" xfId="12"/>
    <xf numFmtId="0" fontId="7" fillId="0" borderId="0" xfId="12" applyFont="1"/>
    <xf numFmtId="0" fontId="41" fillId="0" borderId="0" xfId="6" applyFont="1" applyAlignment="1">
      <alignment horizontal="center"/>
    </xf>
    <xf numFmtId="4" fontId="43" fillId="0" borderId="2" xfId="6" applyNumberFormat="1" applyFont="1" applyBorder="1" applyAlignment="1">
      <alignment horizontal="center" vertical="top" wrapText="1"/>
    </xf>
    <xf numFmtId="0" fontId="43" fillId="0" borderId="2" xfId="6" applyFont="1" applyBorder="1" applyAlignment="1">
      <alignment horizontal="left" vertical="top" wrapText="1"/>
    </xf>
    <xf numFmtId="0" fontId="43" fillId="0" borderId="2" xfId="6" applyFont="1" applyBorder="1" applyAlignment="1">
      <alignment horizontal="center" vertical="top" wrapText="1"/>
    </xf>
    <xf numFmtId="0" fontId="4" fillId="0" borderId="0" xfId="5"/>
    <xf numFmtId="4" fontId="43" fillId="0" borderId="2" xfId="5" applyNumberFormat="1" applyFont="1" applyBorder="1" applyAlignment="1">
      <alignment horizontal="center" vertical="top" wrapText="1"/>
    </xf>
    <xf numFmtId="0" fontId="43" fillId="0" borderId="2" xfId="5" applyFont="1" applyBorder="1" applyAlignment="1">
      <alignment horizontal="left" vertical="top" wrapText="1"/>
    </xf>
    <xf numFmtId="0" fontId="43" fillId="0" borderId="2" xfId="5" applyFont="1" applyBorder="1" applyAlignment="1">
      <alignment horizontal="center" vertical="top" wrapText="1"/>
    </xf>
    <xf numFmtId="0" fontId="4" fillId="0" borderId="0" xfId="10"/>
    <xf numFmtId="0" fontId="44" fillId="0" borderId="7" xfId="6" applyFont="1" applyBorder="1" applyAlignment="1">
      <alignment horizontal="center" vertical="top" wrapText="1"/>
    </xf>
    <xf numFmtId="0" fontId="23" fillId="0" borderId="0" xfId="1" applyFont="1" applyAlignment="1">
      <alignment horizontal="center" vertical="top"/>
    </xf>
    <xf numFmtId="0" fontId="15" fillId="0" borderId="0" xfId="3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166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1" xfId="4" applyNumberFormat="1" applyFont="1" applyBorder="1" applyAlignment="1">
      <alignment horizontal="center" vertical="center"/>
    </xf>
    <xf numFmtId="4" fontId="3" fillId="0" borderId="1" xfId="4" applyNumberFormat="1" applyFont="1" applyBorder="1" applyAlignment="1">
      <alignment horizontal="right" vertical="center"/>
    </xf>
    <xf numFmtId="4" fontId="6" fillId="0" borderId="1" xfId="4" applyNumberFormat="1" applyFont="1" applyBorder="1" applyAlignment="1">
      <alignment horizontal="right" vertical="center"/>
    </xf>
    <xf numFmtId="49" fontId="6" fillId="0" borderId="1" xfId="4" applyNumberFormat="1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/>
    </xf>
    <xf numFmtId="165" fontId="3" fillId="0" borderId="7" xfId="4" applyNumberFormat="1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43" fontId="6" fillId="0" borderId="1" xfId="4" applyFont="1" applyBorder="1" applyAlignment="1">
      <alignment horizontal="center" vertical="center"/>
    </xf>
    <xf numFmtId="4" fontId="3" fillId="0" borderId="5" xfId="4" applyNumberFormat="1" applyFont="1" applyBorder="1" applyAlignment="1">
      <alignment horizontal="right" vertical="center"/>
    </xf>
    <xf numFmtId="43" fontId="6" fillId="0" borderId="2" xfId="4" applyFont="1" applyBorder="1" applyAlignment="1">
      <alignment horizontal="center" vertical="center"/>
    </xf>
    <xf numFmtId="4" fontId="3" fillId="0" borderId="2" xfId="4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43" fontId="6" fillId="0" borderId="3" xfId="4" applyFont="1" applyBorder="1" applyAlignment="1">
      <alignment horizontal="center" vertical="center"/>
    </xf>
    <xf numFmtId="43" fontId="6" fillId="0" borderId="0" xfId="4" applyFont="1" applyBorder="1" applyAlignment="1">
      <alignment horizontal="center" vertical="center"/>
    </xf>
    <xf numFmtId="4" fontId="3" fillId="0" borderId="5" xfId="4" applyNumberFormat="1" applyFont="1" applyFill="1" applyBorder="1" applyAlignment="1">
      <alignment horizontal="right"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vertical="center" wrapText="1"/>
    </xf>
    <xf numFmtId="0" fontId="5" fillId="0" borderId="1" xfId="4" applyNumberFormat="1" applyFont="1" applyBorder="1" applyAlignment="1">
      <alignment vertical="top" wrapText="1"/>
    </xf>
    <xf numFmtId="0" fontId="3" fillId="0" borderId="1" xfId="4" applyNumberFormat="1" applyFont="1" applyBorder="1" applyAlignment="1">
      <alignment vertical="top" wrapText="1"/>
    </xf>
    <xf numFmtId="0" fontId="3" fillId="0" borderId="1" xfId="4" applyNumberFormat="1" applyFont="1" applyFill="1" applyBorder="1" applyAlignment="1">
      <alignment vertical="top" wrapText="1"/>
    </xf>
    <xf numFmtId="0" fontId="5" fillId="0" borderId="1" xfId="4" applyNumberFormat="1" applyFont="1" applyFill="1" applyBorder="1" applyAlignment="1">
      <alignment vertical="top" wrapText="1"/>
    </xf>
    <xf numFmtId="0" fontId="3" fillId="0" borderId="13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vertical="top" wrapText="1"/>
    </xf>
    <xf numFmtId="0" fontId="3" fillId="0" borderId="11" xfId="2" applyNumberFormat="1" applyFont="1" applyBorder="1" applyAlignment="1">
      <alignment vertical="top" wrapText="1"/>
    </xf>
    <xf numFmtId="0" fontId="3" fillId="0" borderId="1" xfId="2" applyNumberFormat="1" applyFont="1" applyFill="1" applyBorder="1" applyAlignment="1">
      <alignment vertical="top" wrapText="1"/>
    </xf>
    <xf numFmtId="0" fontId="3" fillId="0" borderId="7" xfId="4" applyNumberFormat="1" applyFont="1" applyFill="1" applyBorder="1" applyAlignment="1">
      <alignment vertical="top" wrapText="1"/>
    </xf>
    <xf numFmtId="0" fontId="3" fillId="0" borderId="10" xfId="4" applyNumberFormat="1" applyFont="1" applyFill="1" applyBorder="1" applyAlignment="1">
      <alignment vertical="top" wrapText="1"/>
    </xf>
    <xf numFmtId="0" fontId="5" fillId="0" borderId="1" xfId="4" applyNumberFormat="1" applyFont="1" applyBorder="1" applyAlignment="1">
      <alignment vertical="center" wrapText="1"/>
    </xf>
    <xf numFmtId="0" fontId="3" fillId="0" borderId="1" xfId="4" applyNumberFormat="1" applyFont="1" applyBorder="1" applyAlignment="1">
      <alignment vertical="center" wrapText="1"/>
    </xf>
    <xf numFmtId="0" fontId="3" fillId="0" borderId="1" xfId="4" applyNumberFormat="1" applyFont="1" applyFill="1" applyBorder="1" applyAlignment="1">
      <alignment vertical="center" wrapText="1"/>
    </xf>
    <xf numFmtId="0" fontId="3" fillId="0" borderId="13" xfId="2" applyNumberFormat="1" applyFont="1" applyBorder="1" applyAlignment="1">
      <alignment vertical="center" wrapText="1"/>
    </xf>
    <xf numFmtId="0" fontId="3" fillId="0" borderId="12" xfId="2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vertical="center" wrapText="1"/>
    </xf>
    <xf numFmtId="0" fontId="3" fillId="0" borderId="5" xfId="2" applyNumberFormat="1" applyFont="1" applyBorder="1" applyAlignment="1">
      <alignment vertical="center" wrapText="1"/>
    </xf>
    <xf numFmtId="0" fontId="3" fillId="0" borderId="5" xfId="2" applyNumberFormat="1" applyFont="1" applyFill="1" applyBorder="1" applyAlignment="1">
      <alignment vertical="center" wrapText="1"/>
    </xf>
    <xf numFmtId="0" fontId="6" fillId="0" borderId="1" xfId="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left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46" fillId="0" borderId="0" xfId="0" applyFont="1"/>
    <xf numFmtId="0" fontId="3" fillId="0" borderId="0" xfId="1" applyFont="1" applyAlignment="1">
      <alignment horizontal="center"/>
    </xf>
    <xf numFmtId="0" fontId="3" fillId="0" borderId="0" xfId="1" applyFont="1"/>
    <xf numFmtId="0" fontId="47" fillId="0" borderId="0" xfId="0" applyFont="1"/>
    <xf numFmtId="0" fontId="6" fillId="0" borderId="1" xfId="4" applyNumberFormat="1" applyFont="1" applyBorder="1" applyAlignment="1">
      <alignment vertical="top" wrapText="1"/>
    </xf>
    <xf numFmtId="0" fontId="4" fillId="0" borderId="0" xfId="3" applyFont="1" applyAlignment="1">
      <alignment horizontal="center" vertical="top"/>
    </xf>
    <xf numFmtId="0" fontId="48" fillId="0" borderId="0" xfId="13" applyAlignment="1"/>
    <xf numFmtId="0" fontId="48" fillId="0" borderId="0" xfId="13"/>
    <xf numFmtId="43" fontId="50" fillId="4" borderId="1" xfId="14" applyFont="1" applyFill="1" applyBorder="1" applyAlignment="1">
      <alignment horizontal="left" vertical="center"/>
    </xf>
    <xf numFmtId="0" fontId="48" fillId="0" borderId="0" xfId="13" applyAlignment="1">
      <alignment vertical="center"/>
    </xf>
    <xf numFmtId="43" fontId="48" fillId="0" borderId="0" xfId="13" applyNumberFormat="1"/>
    <xf numFmtId="164" fontId="26" fillId="0" borderId="1" xfId="4" applyNumberFormat="1" applyFont="1" applyBorder="1" applyAlignment="1">
      <alignment horizontal="center" vertical="top"/>
    </xf>
    <xf numFmtId="164" fontId="10" fillId="0" borderId="1" xfId="4" applyNumberFormat="1" applyFont="1" applyBorder="1" applyAlignment="1">
      <alignment horizontal="center" vertical="top"/>
    </xf>
    <xf numFmtId="164" fontId="26" fillId="0" borderId="1" xfId="4" applyNumberFormat="1" applyFont="1" applyBorder="1" applyAlignment="1">
      <alignment horizontal="center" vertical="center"/>
    </xf>
    <xf numFmtId="164" fontId="25" fillId="0" borderId="1" xfId="4" applyNumberFormat="1" applyFont="1" applyBorder="1" applyAlignment="1">
      <alignment horizontal="center" vertical="center"/>
    </xf>
    <xf numFmtId="166" fontId="26" fillId="0" borderId="1" xfId="4" applyNumberFormat="1" applyFont="1" applyBorder="1" applyAlignment="1">
      <alignment horizontal="center" vertical="center"/>
    </xf>
    <xf numFmtId="164" fontId="10" fillId="0" borderId="1" xfId="4" applyNumberFormat="1" applyFont="1" applyBorder="1" applyAlignment="1">
      <alignment horizontal="center" vertical="center"/>
    </xf>
    <xf numFmtId="164" fontId="25" fillId="0" borderId="7" xfId="4" applyNumberFormat="1" applyFont="1" applyBorder="1" applyAlignment="1">
      <alignment horizontal="center" vertical="center"/>
    </xf>
    <xf numFmtId="168" fontId="10" fillId="0" borderId="7" xfId="4" applyNumberFormat="1" applyFont="1" applyBorder="1" applyAlignment="1">
      <alignment vertical="top"/>
    </xf>
    <xf numFmtId="43" fontId="24" fillId="0" borderId="1" xfId="4" applyFont="1" applyBorder="1" applyAlignment="1">
      <alignment vertical="center"/>
    </xf>
    <xf numFmtId="165" fontId="10" fillId="0" borderId="7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vertical="top"/>
    </xf>
    <xf numFmtId="168" fontId="10" fillId="0" borderId="7" xfId="4" applyNumberFormat="1" applyFont="1" applyBorder="1" applyAlignment="1">
      <alignment vertical="center"/>
    </xf>
    <xf numFmtId="165" fontId="25" fillId="0" borderId="1" xfId="4" applyNumberFormat="1" applyFont="1" applyBorder="1" applyAlignment="1">
      <alignment vertical="center"/>
    </xf>
    <xf numFmtId="43" fontId="26" fillId="0" borderId="39" xfId="2" applyFont="1" applyBorder="1" applyAlignment="1">
      <alignment horizontal="left" vertical="center" wrapText="1"/>
    </xf>
    <xf numFmtId="43" fontId="26" fillId="0" borderId="12" xfId="2" applyFont="1" applyBorder="1" applyAlignment="1">
      <alignment horizontal="left" vertical="center" wrapText="1"/>
    </xf>
    <xf numFmtId="43" fontId="10" fillId="0" borderId="1" xfId="2" applyFont="1" applyBorder="1" applyAlignment="1">
      <alignment horizontal="left" vertical="center" wrapText="1"/>
    </xf>
    <xf numFmtId="43" fontId="25" fillId="0" borderId="1" xfId="2" applyFont="1" applyBorder="1" applyAlignment="1">
      <alignment horizontal="left" vertical="center" wrapText="1"/>
    </xf>
    <xf numFmtId="169" fontId="40" fillId="0" borderId="0" xfId="12" applyNumberFormat="1" applyFont="1" applyFill="1" applyBorder="1" applyAlignment="1" applyProtection="1">
      <alignment wrapText="1"/>
    </xf>
    <xf numFmtId="43" fontId="40" fillId="0" borderId="0" xfId="12" applyNumberFormat="1" applyFont="1" applyFill="1" applyBorder="1" applyAlignment="1" applyProtection="1">
      <alignment wrapText="1"/>
    </xf>
    <xf numFmtId="0" fontId="51" fillId="0" borderId="0" xfId="6" applyFont="1" applyAlignment="1">
      <alignment horizontal="center" vertical="top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4" fontId="4" fillId="0" borderId="1" xfId="9" applyNumberFormat="1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Fill="1" applyAlignment="1">
      <alignment vertical="center"/>
    </xf>
    <xf numFmtId="0" fontId="33" fillId="0" borderId="1" xfId="9" applyFont="1" applyBorder="1" applyAlignment="1">
      <alignment horizontal="center" vertical="center"/>
    </xf>
    <xf numFmtId="49" fontId="33" fillId="0" borderId="1" xfId="9" applyNumberFormat="1" applyFont="1" applyBorder="1" applyAlignment="1">
      <alignment horizontal="center" vertical="center"/>
    </xf>
    <xf numFmtId="0" fontId="33" fillId="0" borderId="1" xfId="9" applyFont="1" applyBorder="1" applyAlignment="1">
      <alignment vertical="center" wrapText="1"/>
    </xf>
    <xf numFmtId="4" fontId="33" fillId="0" borderId="1" xfId="9" applyNumberFormat="1" applyFont="1" applyBorder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33" fillId="0" borderId="0" xfId="9" applyFont="1" applyAlignment="1">
      <alignment vertical="center"/>
    </xf>
    <xf numFmtId="0" fontId="8" fillId="0" borderId="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4" fontId="8" fillId="0" borderId="1" xfId="9" applyNumberFormat="1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67" fontId="33" fillId="0" borderId="0" xfId="9" applyNumberFormat="1" applyFont="1" applyBorder="1" applyAlignment="1">
      <alignment vertical="center"/>
    </xf>
    <xf numFmtId="0" fontId="8" fillId="0" borderId="2" xfId="9" applyFont="1" applyBorder="1" applyAlignment="1">
      <alignment horizontal="center" vertical="center"/>
    </xf>
    <xf numFmtId="4" fontId="8" fillId="0" borderId="4" xfId="9" applyNumberFormat="1" applyFont="1" applyBorder="1" applyAlignment="1">
      <alignment vertical="center"/>
    </xf>
    <xf numFmtId="167" fontId="8" fillId="0" borderId="0" xfId="9" applyNumberFormat="1" applyFont="1" applyBorder="1" applyAlignment="1">
      <alignment vertical="center"/>
    </xf>
    <xf numFmtId="0" fontId="43" fillId="0" borderId="3" xfId="6" applyFont="1" applyBorder="1" applyAlignment="1">
      <alignment horizontal="center" vertical="top" wrapText="1"/>
    </xf>
    <xf numFmtId="0" fontId="43" fillId="0" borderId="46" xfId="6" applyFont="1" applyBorder="1" applyAlignment="1">
      <alignment horizontal="left" vertical="top" wrapText="1"/>
    </xf>
    <xf numFmtId="4" fontId="43" fillId="0" borderId="3" xfId="6" applyNumberFormat="1" applyFont="1" applyBorder="1" applyAlignment="1">
      <alignment horizontal="center" vertical="top" wrapText="1"/>
    </xf>
    <xf numFmtId="4" fontId="5" fillId="2" borderId="1" xfId="4" applyNumberFormat="1" applyFont="1" applyFill="1" applyBorder="1" applyAlignment="1">
      <alignment vertical="center"/>
    </xf>
    <xf numFmtId="0" fontId="4" fillId="0" borderId="0" xfId="12" applyFont="1"/>
    <xf numFmtId="0" fontId="17" fillId="0" borderId="0" xfId="12" applyFont="1" applyAlignment="1"/>
    <xf numFmtId="0" fontId="54" fillId="0" borderId="0" xfId="12" applyFont="1"/>
    <xf numFmtId="0" fontId="17" fillId="0" borderId="0" xfId="12" applyFont="1" applyAlignment="1">
      <alignment horizontal="center"/>
    </xf>
    <xf numFmtId="0" fontId="4" fillId="0" borderId="0" xfId="6" applyFont="1"/>
    <xf numFmtId="0" fontId="55" fillId="0" borderId="0" xfId="6" applyFont="1" applyAlignment="1">
      <alignment horizontal="center" vertical="center" wrapText="1"/>
    </xf>
    <xf numFmtId="0" fontId="8" fillId="0" borderId="44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7" xfId="6" applyNumberFormat="1" applyFont="1" applyBorder="1" applyAlignment="1">
      <alignment horizontal="center" vertical="center" wrapText="1"/>
    </xf>
    <xf numFmtId="0" fontId="33" fillId="0" borderId="1" xfId="12" applyFont="1" applyBorder="1" applyAlignment="1">
      <alignment horizontal="center" vertical="center"/>
    </xf>
    <xf numFmtId="4" fontId="33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horizontal="center" vertical="center"/>
    </xf>
    <xf numFmtId="4" fontId="4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vertical="center"/>
    </xf>
    <xf numFmtId="0" fontId="2" fillId="0" borderId="1" xfId="4" applyNumberFormat="1" applyFont="1" applyBorder="1" applyAlignment="1">
      <alignment horizontal="left" vertical="top" wrapText="1"/>
    </xf>
    <xf numFmtId="4" fontId="4" fillId="0" borderId="1" xfId="12" applyNumberFormat="1" applyFont="1" applyBorder="1" applyAlignment="1">
      <alignment vertical="top"/>
    </xf>
    <xf numFmtId="0" fontId="3" fillId="0" borderId="1" xfId="2" applyNumberFormat="1" applyFont="1" applyBorder="1" applyAlignment="1">
      <alignment vertical="top" wrapText="1"/>
    </xf>
    <xf numFmtId="0" fontId="49" fillId="0" borderId="1" xfId="13" applyFont="1" applyBorder="1"/>
    <xf numFmtId="0" fontId="50" fillId="0" borderId="1" xfId="13" applyFont="1" applyBorder="1"/>
    <xf numFmtId="0" fontId="6" fillId="0" borderId="1" xfId="4" applyNumberFormat="1" applyFont="1" applyBorder="1" applyAlignment="1">
      <alignment vertical="center" wrapText="1"/>
    </xf>
    <xf numFmtId="0" fontId="25" fillId="0" borderId="1" xfId="2" applyNumberFormat="1" applyFont="1" applyBorder="1" applyAlignment="1">
      <alignment horizontal="left" vertical="center" wrapText="1"/>
    </xf>
    <xf numFmtId="0" fontId="2" fillId="0" borderId="1" xfId="4" applyNumberFormat="1" applyFont="1" applyBorder="1" applyAlignment="1">
      <alignment horizontal="left" vertical="center" wrapText="1"/>
    </xf>
    <xf numFmtId="0" fontId="53" fillId="0" borderId="1" xfId="4" applyNumberFormat="1" applyFont="1" applyBorder="1" applyAlignment="1">
      <alignment horizontal="left" vertical="center" wrapText="1"/>
    </xf>
    <xf numFmtId="0" fontId="33" fillId="0" borderId="0" xfId="9" applyFont="1" applyBorder="1" applyAlignment="1">
      <alignment horizontal="center" vertical="center"/>
    </xf>
    <xf numFmtId="4" fontId="33" fillId="0" borderId="0" xfId="9" applyNumberFormat="1" applyFont="1" applyBorder="1" applyAlignment="1">
      <alignment vertical="center"/>
    </xf>
    <xf numFmtId="4" fontId="32" fillId="0" borderId="42" xfId="6" applyNumberFormat="1" applyFont="1" applyBorder="1" applyAlignment="1">
      <alignment vertical="center"/>
    </xf>
    <xf numFmtId="4" fontId="32" fillId="0" borderId="43" xfId="6" applyNumberFormat="1" applyFont="1" applyBorder="1" applyAlignment="1">
      <alignment vertical="center"/>
    </xf>
    <xf numFmtId="4" fontId="32" fillId="0" borderId="1" xfId="6" applyNumberFormat="1" applyFont="1" applyBorder="1" applyAlignment="1">
      <alignment vertical="center"/>
    </xf>
    <xf numFmtId="167" fontId="15" fillId="0" borderId="0" xfId="6" applyNumberFormat="1" applyFont="1" applyAlignment="1">
      <alignment vertical="center"/>
    </xf>
    <xf numFmtId="0" fontId="6" fillId="0" borderId="1" xfId="4" applyNumberFormat="1" applyFont="1" applyFill="1" applyBorder="1" applyAlignment="1">
      <alignment vertical="center" wrapText="1"/>
    </xf>
    <xf numFmtId="43" fontId="6" fillId="0" borderId="5" xfId="4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3" fillId="0" borderId="2" xfId="10" applyFont="1" applyBorder="1" applyAlignment="1">
      <alignment horizontal="center" vertical="top" wrapText="1"/>
    </xf>
    <xf numFmtId="4" fontId="43" fillId="0" borderId="2" xfId="10" applyNumberFormat="1" applyFont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vertical="center" wrapText="1"/>
    </xf>
    <xf numFmtId="0" fontId="56" fillId="0" borderId="9" xfId="6" applyFont="1" applyBorder="1" applyAlignment="1">
      <alignment horizontal="center" vertical="center" wrapText="1"/>
    </xf>
    <xf numFmtId="0" fontId="56" fillId="0" borderId="1" xfId="6" applyFont="1" applyBorder="1" applyAlignment="1">
      <alignment vertical="center" wrapText="1"/>
    </xf>
    <xf numFmtId="0" fontId="56" fillId="0" borderId="5" xfId="6" applyFont="1" applyBorder="1" applyAlignment="1">
      <alignment horizontal="left" vertical="center" wrapText="1"/>
    </xf>
    <xf numFmtId="4" fontId="56" fillId="0" borderId="1" xfId="6" applyNumberFormat="1" applyFont="1" applyBorder="1" applyAlignment="1">
      <alignment horizontal="right" vertical="center" wrapText="1"/>
    </xf>
    <xf numFmtId="0" fontId="56" fillId="0" borderId="0" xfId="6" applyFont="1" applyAlignment="1">
      <alignment vertical="top" wrapText="1"/>
    </xf>
    <xf numFmtId="0" fontId="8" fillId="0" borderId="2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 wrapText="1"/>
    </xf>
    <xf numFmtId="4" fontId="8" fillId="0" borderId="1" xfId="6" applyNumberFormat="1" applyFont="1" applyBorder="1" applyAlignment="1">
      <alignment horizontal="right" vertical="center" wrapText="1"/>
    </xf>
    <xf numFmtId="0" fontId="8" fillId="0" borderId="0" xfId="6" applyFont="1" applyAlignment="1">
      <alignment vertical="top" wrapText="1"/>
    </xf>
    <xf numFmtId="0" fontId="8" fillId="0" borderId="1" xfId="6" applyFont="1" applyFill="1" applyBorder="1" applyAlignment="1">
      <alignment horizontal="left" vertical="center" wrapText="1"/>
    </xf>
    <xf numFmtId="4" fontId="8" fillId="0" borderId="1" xfId="6" applyNumberFormat="1" applyFont="1" applyBorder="1" applyAlignment="1">
      <alignment vertical="center"/>
    </xf>
    <xf numFmtId="43" fontId="2" fillId="0" borderId="1" xfId="4" applyFont="1" applyBorder="1" applyAlignment="1">
      <alignment horizontal="left" vertical="center" wrapText="1"/>
    </xf>
    <xf numFmtId="4" fontId="2" fillId="0" borderId="1" xfId="4" applyNumberFormat="1" applyFont="1" applyBorder="1" applyAlignment="1">
      <alignment horizontal="right" vertical="center"/>
    </xf>
    <xf numFmtId="0" fontId="56" fillId="0" borderId="1" xfId="6" applyFont="1" applyBorder="1" applyAlignment="1">
      <alignment horizontal="center" vertical="center" wrapText="1"/>
    </xf>
    <xf numFmtId="0" fontId="56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vertical="center" wrapText="1"/>
    </xf>
    <xf numFmtId="4" fontId="8" fillId="0" borderId="1" xfId="6" applyNumberFormat="1" applyFont="1" applyBorder="1" applyAlignment="1">
      <alignment horizontal="left" vertical="center" wrapText="1"/>
    </xf>
    <xf numFmtId="43" fontId="8" fillId="0" borderId="1" xfId="2" applyFont="1" applyBorder="1" applyAlignment="1">
      <alignment vertical="center"/>
    </xf>
    <xf numFmtId="4" fontId="2" fillId="0" borderId="0" xfId="2" applyNumberFormat="1" applyFont="1" applyBorder="1" applyAlignment="1">
      <alignment horizontal="left" vertical="center" wrapText="1"/>
    </xf>
    <xf numFmtId="0" fontId="57" fillId="0" borderId="0" xfId="6" applyFont="1" applyAlignment="1">
      <alignment vertical="top" wrapText="1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2" fillId="0" borderId="1" xfId="2" applyNumberFormat="1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7" fillId="0" borderId="0" xfId="16"/>
    <xf numFmtId="0" fontId="0" fillId="0" borderId="0" xfId="0" applyBorder="1" applyAlignment="1"/>
    <xf numFmtId="0" fontId="34" fillId="0" borderId="0" xfId="0" applyFont="1" applyBorder="1" applyAlignment="1"/>
    <xf numFmtId="0" fontId="58" fillId="0" borderId="1" xfId="6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" xfId="6" applyFont="1" applyBorder="1" applyAlignment="1">
      <alignment vertical="top" wrapText="1"/>
    </xf>
    <xf numFmtId="0" fontId="59" fillId="0" borderId="1" xfId="6" applyFont="1" applyBorder="1" applyAlignment="1">
      <alignment horizontal="center" vertical="top" wrapText="1"/>
    </xf>
    <xf numFmtId="0" fontId="59" fillId="0" borderId="1" xfId="6" applyFont="1" applyBorder="1" applyAlignment="1">
      <alignment vertical="top" wrapText="1"/>
    </xf>
    <xf numFmtId="0" fontId="16" fillId="0" borderId="1" xfId="6" applyFont="1" applyFill="1" applyBorder="1" applyAlignment="1">
      <alignment horizontal="center" vertical="center" wrapText="1"/>
    </xf>
    <xf numFmtId="43" fontId="60" fillId="0" borderId="1" xfId="4" applyFont="1" applyFill="1" applyBorder="1" applyAlignment="1">
      <alignment horizontal="left" vertical="top" wrapText="1"/>
    </xf>
    <xf numFmtId="0" fontId="6" fillId="0" borderId="1" xfId="6" applyFont="1" applyBorder="1" applyAlignment="1">
      <alignment vertical="center" wrapText="1"/>
    </xf>
    <xf numFmtId="0" fontId="14" fillId="0" borderId="1" xfId="9" applyFont="1" applyBorder="1" applyAlignment="1">
      <alignment horizontal="center" vertical="center"/>
    </xf>
    <xf numFmtId="4" fontId="8" fillId="0" borderId="0" xfId="9" applyNumberFormat="1" applyFont="1" applyBorder="1" applyAlignment="1">
      <alignment vertical="center"/>
    </xf>
    <xf numFmtId="0" fontId="64" fillId="0" borderId="1" xfId="0" applyFont="1" applyBorder="1" applyAlignment="1">
      <alignment horizontal="justify" vertical="center"/>
    </xf>
    <xf numFmtId="0" fontId="4" fillId="0" borderId="2" xfId="9" applyFont="1" applyBorder="1" applyAlignment="1">
      <alignment horizontal="center" vertical="center"/>
    </xf>
    <xf numFmtId="0" fontId="7" fillId="0" borderId="1" xfId="9" applyBorder="1" applyAlignment="1">
      <alignment vertical="center"/>
    </xf>
    <xf numFmtId="0" fontId="7" fillId="0" borderId="1" xfId="9" applyBorder="1" applyAlignment="1">
      <alignment horizontal="center" vertical="center"/>
    </xf>
    <xf numFmtId="0" fontId="43" fillId="0" borderId="1" xfId="21" applyFont="1" applyBorder="1" applyAlignment="1">
      <alignment horizontal="center" vertical="top" wrapText="1"/>
    </xf>
    <xf numFmtId="4" fontId="43" fillId="0" borderId="1" xfId="21" applyNumberFormat="1" applyFont="1" applyBorder="1" applyAlignment="1">
      <alignment horizontal="center" vertical="top" wrapText="1"/>
    </xf>
    <xf numFmtId="0" fontId="4" fillId="0" borderId="0" xfId="21"/>
    <xf numFmtId="0" fontId="7" fillId="0" borderId="1" xfId="9" applyFont="1" applyBorder="1" applyAlignment="1">
      <alignment horizontal="center" vertical="center"/>
    </xf>
    <xf numFmtId="43" fontId="6" fillId="0" borderId="7" xfId="4" applyFont="1" applyBorder="1" applyAlignment="1">
      <alignment vertical="center"/>
    </xf>
    <xf numFmtId="49" fontId="6" fillId="0" borderId="1" xfId="4" applyNumberFormat="1" applyFont="1" applyBorder="1" applyAlignment="1">
      <alignment vertical="center"/>
    </xf>
    <xf numFmtId="4" fontId="3" fillId="0" borderId="1" xfId="4" applyNumberFormat="1" applyFont="1" applyBorder="1" applyAlignment="1">
      <alignment vertical="center"/>
    </xf>
    <xf numFmtId="0" fontId="6" fillId="0" borderId="1" xfId="16" applyFont="1" applyFill="1" applyBorder="1" applyAlignment="1">
      <alignment horizontal="left" vertical="center" wrapText="1"/>
    </xf>
    <xf numFmtId="0" fontId="8" fillId="0" borderId="0" xfId="9" applyFont="1" applyBorder="1" applyAlignment="1">
      <alignment horizontal="center" vertical="center"/>
    </xf>
    <xf numFmtId="4" fontId="65" fillId="0" borderId="1" xfId="9" applyNumberFormat="1" applyFont="1" applyBorder="1" applyAlignment="1">
      <alignment vertical="center"/>
    </xf>
    <xf numFmtId="0" fontId="43" fillId="0" borderId="1" xfId="21" applyFont="1" applyBorder="1" applyAlignment="1">
      <alignment horizontal="center" vertical="top" wrapText="1"/>
    </xf>
    <xf numFmtId="4" fontId="25" fillId="0" borderId="0" xfId="2" applyNumberFormat="1" applyFont="1" applyBorder="1" applyAlignment="1">
      <alignment horizontal="right" vertical="center"/>
    </xf>
    <xf numFmtId="4" fontId="25" fillId="0" borderId="31" xfId="2" applyNumberFormat="1" applyFont="1" applyBorder="1" applyAlignment="1">
      <alignment horizontal="right" vertical="center"/>
    </xf>
    <xf numFmtId="43" fontId="26" fillId="0" borderId="17" xfId="2" applyFont="1" applyBorder="1" applyAlignment="1">
      <alignment horizontal="left" vertical="center" wrapText="1"/>
    </xf>
    <xf numFmtId="0" fontId="17" fillId="0" borderId="0" xfId="12" applyFont="1" applyAlignment="1">
      <alignment horizontal="center"/>
    </xf>
    <xf numFmtId="4" fontId="25" fillId="0" borderId="22" xfId="2" applyNumberFormat="1" applyFont="1" applyBorder="1" applyAlignment="1">
      <alignment horizontal="right" vertical="center"/>
    </xf>
    <xf numFmtId="0" fontId="53" fillId="0" borderId="1" xfId="4" applyNumberFormat="1" applyFont="1" applyFill="1" applyBorder="1" applyAlignment="1">
      <alignment vertical="top" wrapText="1"/>
    </xf>
    <xf numFmtId="0" fontId="33" fillId="0" borderId="1" xfId="6" applyFont="1" applyBorder="1"/>
    <xf numFmtId="3" fontId="33" fillId="0" borderId="1" xfId="6" applyNumberFormat="1" applyFont="1" applyBorder="1" applyAlignment="1">
      <alignment horizontal="center"/>
    </xf>
    <xf numFmtId="4" fontId="33" fillId="0" borderId="1" xfId="6" applyNumberFormat="1" applyFont="1" applyBorder="1" applyAlignment="1">
      <alignment horizontal="right" vertical="center"/>
    </xf>
    <xf numFmtId="0" fontId="33" fillId="0" borderId="0" xfId="6" applyFont="1"/>
    <xf numFmtId="43" fontId="53" fillId="0" borderId="1" xfId="4" applyFont="1" applyBorder="1" applyAlignment="1">
      <alignment horizontal="left" vertical="center" wrapText="1"/>
    </xf>
    <xf numFmtId="0" fontId="33" fillId="0" borderId="1" xfId="6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0" fontId="2" fillId="0" borderId="1" xfId="4" applyNumberFormat="1" applyFont="1" applyBorder="1" applyAlignment="1">
      <alignment vertical="top" wrapText="1"/>
    </xf>
    <xf numFmtId="4" fontId="8" fillId="0" borderId="1" xfId="12" applyNumberFormat="1" applyFont="1" applyBorder="1" applyAlignment="1">
      <alignment vertical="center"/>
    </xf>
    <xf numFmtId="0" fontId="8" fillId="0" borderId="0" xfId="12" applyFont="1"/>
    <xf numFmtId="0" fontId="2" fillId="0" borderId="1" xfId="4" applyNumberFormat="1" applyFont="1" applyBorder="1" applyAlignment="1">
      <alignment vertical="center" wrapText="1"/>
    </xf>
    <xf numFmtId="0" fontId="8" fillId="0" borderId="1" xfId="12" applyFont="1" applyBorder="1" applyAlignment="1">
      <alignment vertical="center"/>
    </xf>
    <xf numFmtId="0" fontId="8" fillId="0" borderId="1" xfId="6" applyFont="1" applyBorder="1" applyAlignment="1">
      <alignment horizontal="center"/>
    </xf>
    <xf numFmtId="4" fontId="8" fillId="0" borderId="1" xfId="12" applyNumberFormat="1" applyFont="1" applyBorder="1" applyAlignment="1">
      <alignment horizontal="right" vertical="center"/>
    </xf>
    <xf numFmtId="0" fontId="8" fillId="0" borderId="1" xfId="6" applyFont="1" applyBorder="1"/>
    <xf numFmtId="0" fontId="8" fillId="0" borderId="0" xfId="6" applyFont="1"/>
    <xf numFmtId="0" fontId="66" fillId="0" borderId="0" xfId="6" applyFont="1" applyAlignment="1">
      <alignment horizontal="center"/>
    </xf>
    <xf numFmtId="4" fontId="8" fillId="0" borderId="1" xfId="6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 wrapText="1"/>
    </xf>
    <xf numFmtId="0" fontId="48" fillId="0" borderId="0" xfId="13" applyAlignment="1">
      <alignment horizontal="left"/>
    </xf>
    <xf numFmtId="43" fontId="49" fillId="4" borderId="1" xfId="14" applyFont="1" applyFill="1" applyBorder="1" applyAlignment="1">
      <alignment horizontal="left" vertical="center"/>
    </xf>
    <xf numFmtId="0" fontId="50" fillId="0" borderId="1" xfId="13" applyFont="1" applyBorder="1" applyAlignment="1">
      <alignment horizontal="right" vertical="center"/>
    </xf>
    <xf numFmtId="0" fontId="49" fillId="0" borderId="1" xfId="13" applyFont="1" applyBorder="1" applyAlignment="1">
      <alignment horizontal="right" vertical="center"/>
    </xf>
    <xf numFmtId="43" fontId="49" fillId="4" borderId="1" xfId="14" applyFont="1" applyFill="1" applyBorder="1" applyAlignment="1">
      <alignment horizontal="left"/>
    </xf>
    <xf numFmtId="43" fontId="50" fillId="4" borderId="1" xfId="14" applyFont="1" applyFill="1" applyBorder="1" applyAlignment="1">
      <alignment horizontal="left"/>
    </xf>
    <xf numFmtId="43" fontId="50" fillId="4" borderId="1" xfId="13" applyNumberFormat="1" applyFont="1" applyFill="1" applyBorder="1"/>
    <xf numFmtId="43" fontId="49" fillId="4" borderId="1" xfId="13" applyNumberFormat="1" applyFont="1" applyFill="1" applyBorder="1"/>
    <xf numFmtId="0" fontId="4" fillId="0" borderId="1" xfId="0" applyFont="1" applyBorder="1" applyAlignment="1">
      <alignment horizontal="justify" vertical="center"/>
    </xf>
    <xf numFmtId="171" fontId="68" fillId="4" borderId="2" xfId="14" applyNumberFormat="1" applyFont="1" applyFill="1" applyBorder="1" applyAlignment="1">
      <alignment vertical="center"/>
    </xf>
    <xf numFmtId="0" fontId="69" fillId="0" borderId="1" xfId="7" applyFont="1" applyBorder="1" applyAlignment="1">
      <alignment horizontal="left" vertical="center"/>
    </xf>
    <xf numFmtId="4" fontId="4" fillId="0" borderId="0" xfId="9" applyNumberFormat="1" applyFont="1" applyBorder="1" applyAlignment="1">
      <alignment vertical="center"/>
    </xf>
    <xf numFmtId="0" fontId="43" fillId="0" borderId="1" xfId="21" applyFont="1" applyBorder="1" applyAlignment="1">
      <alignment horizontal="center" vertical="top" wrapText="1"/>
    </xf>
    <xf numFmtId="0" fontId="7" fillId="0" borderId="1" xfId="9" applyBorder="1" applyAlignment="1">
      <alignment vertical="center" wrapText="1"/>
    </xf>
    <xf numFmtId="43" fontId="53" fillId="0" borderId="1" xfId="2" applyFont="1" applyBorder="1" applyAlignment="1">
      <alignment horizontal="left" vertical="center" wrapText="1"/>
    </xf>
    <xf numFmtId="4" fontId="10" fillId="0" borderId="5" xfId="4" applyNumberFormat="1" applyFont="1" applyBorder="1" applyAlignment="1">
      <alignment vertical="center"/>
    </xf>
    <xf numFmtId="0" fontId="43" fillId="0" borderId="1" xfId="6" applyFont="1" applyBorder="1" applyAlignment="1">
      <alignment horizontal="center" vertical="top" wrapText="1"/>
    </xf>
    <xf numFmtId="4" fontId="43" fillId="0" borderId="1" xfId="6" applyNumberFormat="1" applyFont="1" applyBorder="1" applyAlignment="1">
      <alignment horizontal="center" vertical="top" wrapText="1"/>
    </xf>
    <xf numFmtId="0" fontId="43" fillId="0" borderId="2" xfId="10" applyFont="1" applyBorder="1" applyAlignment="1">
      <alignment horizontal="center" vertical="top" wrapText="1"/>
    </xf>
    <xf numFmtId="0" fontId="43" fillId="0" borderId="2" xfId="6" applyFont="1" applyBorder="1" applyAlignment="1">
      <alignment horizontal="center" vertical="top" wrapText="1"/>
    </xf>
    <xf numFmtId="0" fontId="43" fillId="0" borderId="2" xfId="5" applyFont="1" applyBorder="1" applyAlignment="1">
      <alignment horizontal="center" vertical="top" wrapText="1"/>
    </xf>
    <xf numFmtId="0" fontId="43" fillId="0" borderId="3" xfId="6" applyFont="1" applyBorder="1" applyAlignment="1">
      <alignment horizontal="center" vertical="top" wrapText="1"/>
    </xf>
    <xf numFmtId="0" fontId="43" fillId="0" borderId="1" xfId="21" applyFont="1" applyBorder="1" applyAlignment="1">
      <alignment horizontal="center" vertical="top" wrapText="1"/>
    </xf>
    <xf numFmtId="0" fontId="43" fillId="0" borderId="1" xfId="6" applyFont="1" applyBorder="1" applyAlignment="1">
      <alignment horizontal="center" vertical="top" wrapText="1"/>
    </xf>
    <xf numFmtId="0" fontId="44" fillId="0" borderId="7" xfId="6" applyFont="1" applyBorder="1" applyAlignment="1">
      <alignment horizontal="center" vertical="top" wrapText="1"/>
    </xf>
    <xf numFmtId="0" fontId="17" fillId="0" borderId="0" xfId="6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33" fillId="6" borderId="1" xfId="9" applyFont="1" applyFill="1" applyBorder="1" applyAlignment="1">
      <alignment horizontal="center" vertical="center" wrapText="1"/>
    </xf>
    <xf numFmtId="4" fontId="33" fillId="6" borderId="1" xfId="9" applyNumberFormat="1" applyFont="1" applyFill="1" applyBorder="1" applyAlignment="1">
      <alignment vertical="center"/>
    </xf>
    <xf numFmtId="0" fontId="33" fillId="6" borderId="1" xfId="9" applyFont="1" applyFill="1" applyBorder="1" applyAlignment="1">
      <alignment horizontal="center" vertical="center"/>
    </xf>
    <xf numFmtId="0" fontId="49" fillId="6" borderId="1" xfId="13" applyFont="1" applyFill="1" applyBorder="1" applyAlignment="1">
      <alignment vertical="center"/>
    </xf>
    <xf numFmtId="0" fontId="49" fillId="6" borderId="1" xfId="13" applyFont="1" applyFill="1" applyBorder="1" applyAlignment="1">
      <alignment horizontal="left" vertical="center"/>
    </xf>
    <xf numFmtId="43" fontId="49" fillId="6" borderId="1" xfId="14" applyFont="1" applyFill="1" applyBorder="1" applyAlignment="1">
      <alignment horizontal="center" vertical="center" wrapText="1"/>
    </xf>
    <xf numFmtId="0" fontId="43" fillId="0" borderId="10" xfId="15" applyFont="1" applyFill="1" applyBorder="1" applyAlignment="1">
      <alignment vertical="top" wrapText="1"/>
    </xf>
    <xf numFmtId="0" fontId="43" fillId="0" borderId="5" xfId="15" applyFont="1" applyFill="1" applyBorder="1" applyAlignment="1">
      <alignment vertical="top" wrapText="1"/>
    </xf>
    <xf numFmtId="0" fontId="43" fillId="0" borderId="1" xfId="6" applyFont="1" applyBorder="1" applyAlignment="1">
      <alignment horizontal="left" wrapText="1"/>
    </xf>
    <xf numFmtId="0" fontId="52" fillId="0" borderId="0" xfId="9" applyFont="1" applyBorder="1" applyAlignment="1">
      <alignment horizontal="center" vertical="center" wrapText="1"/>
    </xf>
    <xf numFmtId="4" fontId="66" fillId="0" borderId="2" xfId="10" applyNumberFormat="1" applyFont="1" applyBorder="1" applyAlignment="1">
      <alignment horizontal="center" vertical="top" wrapText="1"/>
    </xf>
    <xf numFmtId="4" fontId="66" fillId="0" borderId="1" xfId="21" applyNumberFormat="1" applyFont="1" applyBorder="1" applyAlignment="1">
      <alignment horizontal="center" vertical="top" wrapText="1"/>
    </xf>
    <xf numFmtId="4" fontId="66" fillId="0" borderId="1" xfId="6" applyNumberFormat="1" applyFont="1" applyBorder="1" applyAlignment="1">
      <alignment horizontal="center" vertical="top" wrapText="1"/>
    </xf>
    <xf numFmtId="4" fontId="51" fillId="0" borderId="1" xfId="6" applyNumberFormat="1" applyFont="1" applyBorder="1" applyAlignment="1">
      <alignment horizontal="center" vertical="center" wrapText="1"/>
    </xf>
    <xf numFmtId="4" fontId="66" fillId="0" borderId="2" xfId="5" applyNumberFormat="1" applyFont="1" applyBorder="1" applyAlignment="1">
      <alignment horizontal="center" vertical="top" wrapText="1"/>
    </xf>
    <xf numFmtId="4" fontId="66" fillId="0" borderId="2" xfId="6" applyNumberFormat="1" applyFont="1" applyBorder="1" applyAlignment="1">
      <alignment horizontal="center" vertical="top" wrapText="1"/>
    </xf>
    <xf numFmtId="0" fontId="51" fillId="0" borderId="1" xfId="6" applyFont="1" applyBorder="1" applyAlignment="1">
      <alignment horizontal="center" vertical="center" wrapText="1"/>
    </xf>
    <xf numFmtId="4" fontId="16" fillId="0" borderId="1" xfId="6" applyNumberFormat="1" applyFont="1" applyBorder="1" applyAlignment="1">
      <alignment horizontal="center"/>
    </xf>
    <xf numFmtId="4" fontId="43" fillId="0" borderId="0" xfId="6" applyNumberFormat="1" applyFont="1" applyBorder="1" applyAlignment="1">
      <alignment horizontal="center" vertical="top" wrapText="1"/>
    </xf>
    <xf numFmtId="10" fontId="23" fillId="0" borderId="0" xfId="1" applyNumberFormat="1" applyFont="1"/>
    <xf numFmtId="4" fontId="1" fillId="0" borderId="0" xfId="1" applyNumberFormat="1"/>
    <xf numFmtId="0" fontId="49" fillId="6" borderId="1" xfId="13" applyFont="1" applyFill="1" applyBorder="1" applyAlignment="1">
      <alignment horizontal="center" vertical="center" wrapText="1"/>
    </xf>
    <xf numFmtId="0" fontId="49" fillId="6" borderId="1" xfId="13" applyFont="1" applyFill="1" applyBorder="1" applyAlignment="1">
      <alignment horizontal="center" vertical="center"/>
    </xf>
    <xf numFmtId="43" fontId="49" fillId="6" borderId="1" xfId="14" applyFont="1" applyFill="1" applyBorder="1" applyAlignment="1">
      <alignment horizontal="center" vertical="center"/>
    </xf>
    <xf numFmtId="0" fontId="67" fillId="0" borderId="1" xfId="13" applyFont="1" applyBorder="1" applyAlignment="1">
      <alignment horizontal="center" vertical="center"/>
    </xf>
    <xf numFmtId="43" fontId="68" fillId="4" borderId="1" xfId="14" applyFont="1" applyFill="1" applyBorder="1" applyAlignment="1">
      <alignment horizontal="left" vertical="center"/>
    </xf>
    <xf numFmtId="49" fontId="68" fillId="0" borderId="1" xfId="14" applyNumberFormat="1" applyFont="1" applyBorder="1" applyAlignment="1">
      <alignment horizontal="center" vertical="center"/>
    </xf>
    <xf numFmtId="0" fontId="68" fillId="4" borderId="1" xfId="13" applyFont="1" applyFill="1" applyBorder="1" applyAlignment="1">
      <alignment horizontal="center" vertical="center" wrapText="1"/>
    </xf>
    <xf numFmtId="49" fontId="68" fillId="4" borderId="1" xfId="14" applyNumberFormat="1" applyFont="1" applyFill="1" applyBorder="1" applyAlignment="1">
      <alignment horizontal="center" vertical="center"/>
    </xf>
    <xf numFmtId="43" fontId="68" fillId="0" borderId="1" xfId="14" applyFont="1" applyBorder="1" applyAlignment="1">
      <alignment horizontal="left" vertical="center"/>
    </xf>
    <xf numFmtId="0" fontId="68" fillId="0" borderId="1" xfId="13" applyFont="1" applyBorder="1" applyAlignment="1">
      <alignment horizontal="center" vertical="center"/>
    </xf>
    <xf numFmtId="43" fontId="68" fillId="4" borderId="1" xfId="14" applyFont="1" applyFill="1" applyBorder="1" applyAlignment="1">
      <alignment horizontal="left" vertical="center" wrapText="1"/>
    </xf>
    <xf numFmtId="0" fontId="68" fillId="4" borderId="1" xfId="13" applyFont="1" applyFill="1" applyBorder="1" applyAlignment="1">
      <alignment horizontal="center" vertical="center"/>
    </xf>
    <xf numFmtId="0" fontId="68" fillId="4" borderId="1" xfId="13" applyFont="1" applyFill="1" applyBorder="1" applyAlignment="1">
      <alignment vertical="center"/>
    </xf>
    <xf numFmtId="0" fontId="48" fillId="0" borderId="0" xfId="13" applyAlignment="1">
      <alignment horizontal="left" vertical="center"/>
    </xf>
    <xf numFmtId="43" fontId="68" fillId="0" borderId="1" xfId="14" applyFont="1" applyBorder="1" applyAlignment="1">
      <alignment vertical="center"/>
    </xf>
    <xf numFmtId="0" fontId="68" fillId="4" borderId="1" xfId="13" applyFont="1" applyFill="1" applyBorder="1" applyAlignment="1">
      <alignment horizontal="left" vertical="center" wrapText="1"/>
    </xf>
    <xf numFmtId="0" fontId="70" fillId="5" borderId="1" xfId="13" applyFont="1" applyFill="1" applyBorder="1" applyAlignment="1">
      <alignment vertical="center"/>
    </xf>
    <xf numFmtId="43" fontId="63" fillId="5" borderId="1" xfId="14" applyFont="1" applyFill="1" applyBorder="1" applyAlignment="1">
      <alignment horizontal="center" vertical="center"/>
    </xf>
    <xf numFmtId="0" fontId="68" fillId="4" borderId="1" xfId="13" applyFont="1" applyFill="1" applyBorder="1" applyAlignment="1">
      <alignment vertical="center" wrapText="1"/>
    </xf>
    <xf numFmtId="43" fontId="68" fillId="4" borderId="1" xfId="14" applyFont="1" applyFill="1" applyBorder="1" applyAlignment="1">
      <alignment vertical="center" wrapText="1"/>
    </xf>
    <xf numFmtId="0" fontId="63" fillId="4" borderId="1" xfId="13" applyFont="1" applyFill="1" applyBorder="1" applyAlignment="1">
      <alignment horizontal="left" vertical="center"/>
    </xf>
    <xf numFmtId="43" fontId="63" fillId="4" borderId="1" xfId="14" applyFont="1" applyFill="1" applyBorder="1" applyAlignment="1">
      <alignment horizontal="center" vertical="center"/>
    </xf>
    <xf numFmtId="0" fontId="63" fillId="4" borderId="1" xfId="13" applyFont="1" applyFill="1" applyBorder="1" applyAlignment="1">
      <alignment horizontal="left" vertical="center" wrapText="1"/>
    </xf>
    <xf numFmtId="0" fontId="68" fillId="0" borderId="1" xfId="13" applyFont="1" applyBorder="1" applyAlignment="1">
      <alignment vertical="center"/>
    </xf>
    <xf numFmtId="0" fontId="68" fillId="0" borderId="1" xfId="13" applyFont="1" applyBorder="1" applyAlignment="1">
      <alignment vertical="center" wrapText="1"/>
    </xf>
    <xf numFmtId="0" fontId="68" fillId="0" borderId="1" xfId="13" applyFont="1" applyBorder="1" applyAlignment="1">
      <alignment horizontal="left" vertical="center" wrapText="1"/>
    </xf>
    <xf numFmtId="43" fontId="63" fillId="0" borderId="1" xfId="14" applyFont="1" applyBorder="1" applyAlignment="1">
      <alignment horizontal="center" vertical="center"/>
    </xf>
    <xf numFmtId="43" fontId="68" fillId="4" borderId="1" xfId="14" applyFont="1" applyFill="1" applyBorder="1" applyAlignment="1">
      <alignment vertical="center"/>
    </xf>
    <xf numFmtId="43" fontId="63" fillId="0" borderId="1" xfId="14" applyFont="1" applyBorder="1" applyAlignment="1">
      <alignment horizontal="left" vertical="center"/>
    </xf>
    <xf numFmtId="0" fontId="68" fillId="0" borderId="1" xfId="13" applyFont="1" applyBorder="1" applyAlignment="1">
      <alignment horizontal="center" vertical="center" wrapText="1"/>
    </xf>
    <xf numFmtId="0" fontId="72" fillId="0" borderId="0" xfId="13" applyFont="1" applyAlignment="1"/>
    <xf numFmtId="0" fontId="61" fillId="0" borderId="0" xfId="13" applyFont="1" applyBorder="1" applyAlignment="1"/>
    <xf numFmtId="0" fontId="61" fillId="0" borderId="0" xfId="13" applyFont="1" applyBorder="1" applyAlignment="1">
      <alignment horizontal="center" vertical="center"/>
    </xf>
    <xf numFmtId="0" fontId="73" fillId="0" borderId="0" xfId="13" applyFont="1"/>
    <xf numFmtId="0" fontId="74" fillId="0" borderId="0" xfId="13" applyFont="1"/>
    <xf numFmtId="49" fontId="3" fillId="0" borderId="12" xfId="14" applyNumberFormat="1" applyFont="1" applyFill="1" applyBorder="1" applyAlignment="1">
      <alignment horizontal="left" vertical="top" wrapText="1"/>
    </xf>
    <xf numFmtId="0" fontId="68" fillId="4" borderId="1" xfId="13" applyFont="1" applyFill="1" applyBorder="1" applyAlignment="1">
      <alignment horizontal="left" vertical="center" wrapText="1"/>
    </xf>
    <xf numFmtId="43" fontId="75" fillId="0" borderId="1" xfId="2" applyFont="1" applyBorder="1" applyAlignment="1">
      <alignment horizontal="left" vertical="center" wrapText="1"/>
    </xf>
    <xf numFmtId="43" fontId="63" fillId="0" borderId="1" xfId="14" applyFont="1" applyBorder="1" applyAlignment="1">
      <alignment horizontal="center" vertical="center"/>
    </xf>
    <xf numFmtId="4" fontId="76" fillId="0" borderId="1" xfId="2" applyNumberFormat="1" applyFont="1" applyBorder="1" applyAlignment="1">
      <alignment horizontal="right" vertical="center"/>
    </xf>
    <xf numFmtId="4" fontId="7" fillId="0" borderId="0" xfId="6" applyNumberFormat="1"/>
    <xf numFmtId="164" fontId="26" fillId="0" borderId="7" xfId="4" applyNumberFormat="1" applyFont="1" applyBorder="1" applyAlignment="1">
      <alignment vertical="center"/>
    </xf>
    <xf numFmtId="4" fontId="10" fillId="0" borderId="32" xfId="2" applyNumberFormat="1" applyFont="1" applyBorder="1" applyAlignment="1">
      <alignment horizontal="right" vertical="center"/>
    </xf>
    <xf numFmtId="4" fontId="25" fillId="0" borderId="7" xfId="2" applyNumberFormat="1" applyFont="1" applyBorder="1" applyAlignment="1">
      <alignment horizontal="right" vertical="center"/>
    </xf>
    <xf numFmtId="4" fontId="23" fillId="0" borderId="7" xfId="1" applyNumberFormat="1" applyFont="1" applyBorder="1" applyAlignment="1">
      <alignment vertical="center"/>
    </xf>
    <xf numFmtId="43" fontId="49" fillId="6" borderId="1" xfId="13" applyNumberFormat="1" applyFont="1" applyFill="1" applyBorder="1" applyAlignment="1">
      <alignment vertical="center"/>
    </xf>
    <xf numFmtId="0" fontId="32" fillId="4" borderId="1" xfId="6" applyFont="1" applyFill="1" applyBorder="1" applyAlignment="1">
      <alignment horizontal="center" vertical="center"/>
    </xf>
    <xf numFmtId="0" fontId="32" fillId="4" borderId="1" xfId="6" applyFont="1" applyFill="1" applyBorder="1" applyAlignment="1">
      <alignment vertical="center"/>
    </xf>
    <xf numFmtId="4" fontId="32" fillId="4" borderId="1" xfId="6" applyNumberFormat="1" applyFont="1" applyFill="1" applyBorder="1" applyAlignment="1">
      <alignment vertical="center"/>
    </xf>
    <xf numFmtId="4" fontId="33" fillId="4" borderId="1" xfId="12" applyNumberFormat="1" applyFont="1" applyFill="1" applyBorder="1" applyAlignment="1">
      <alignment vertical="center"/>
    </xf>
    <xf numFmtId="170" fontId="56" fillId="4" borderId="7" xfId="6" applyNumberFormat="1" applyFont="1" applyFill="1" applyBorder="1" applyAlignment="1">
      <alignment horizontal="center" vertical="center" wrapText="1"/>
    </xf>
    <xf numFmtId="0" fontId="33" fillId="4" borderId="7" xfId="6" applyFont="1" applyFill="1" applyBorder="1"/>
    <xf numFmtId="0" fontId="33" fillId="4" borderId="6" xfId="6" applyFont="1" applyFill="1" applyBorder="1"/>
    <xf numFmtId="0" fontId="56" fillId="4" borderId="2" xfId="6" applyFont="1" applyFill="1" applyBorder="1" applyAlignment="1">
      <alignment horizontal="center" vertical="center" wrapText="1"/>
    </xf>
    <xf numFmtId="0" fontId="56" fillId="4" borderId="10" xfId="6" applyFont="1" applyFill="1" applyBorder="1" applyAlignment="1">
      <alignment horizontal="center" vertical="center"/>
    </xf>
    <xf numFmtId="4" fontId="56" fillId="4" borderId="1" xfId="6" applyNumberFormat="1" applyFont="1" applyFill="1" applyBorder="1" applyAlignment="1">
      <alignment horizontal="right" vertical="center" wrapText="1"/>
    </xf>
    <xf numFmtId="0" fontId="77" fillId="4" borderId="1" xfId="6" applyFont="1" applyFill="1" applyBorder="1" applyAlignment="1">
      <alignment horizontal="center" vertical="center" wrapText="1"/>
    </xf>
    <xf numFmtId="0" fontId="77" fillId="4" borderId="1" xfId="6" applyFont="1" applyFill="1" applyBorder="1" applyAlignment="1">
      <alignment horizontal="center" vertical="center"/>
    </xf>
    <xf numFmtId="0" fontId="42" fillId="4" borderId="1" xfId="6" applyFont="1" applyFill="1" applyBorder="1" applyAlignment="1">
      <alignment horizontal="center" vertical="center" wrapText="1"/>
    </xf>
    <xf numFmtId="4" fontId="51" fillId="4" borderId="1" xfId="6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8" fillId="2" borderId="7" xfId="3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/>
    </xf>
    <xf numFmtId="0" fontId="8" fillId="0" borderId="3" xfId="3" applyFont="1" applyBorder="1" applyAlignment="1"/>
    <xf numFmtId="0" fontId="8" fillId="0" borderId="2" xfId="3" applyFont="1" applyBorder="1" applyAlignment="1"/>
    <xf numFmtId="0" fontId="8" fillId="2" borderId="8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0" fontId="8" fillId="2" borderId="16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6" fillId="3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6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6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5" xfId="8" applyNumberFormat="1" applyFont="1" applyFill="1" applyBorder="1" applyAlignment="1" applyProtection="1">
      <alignment horizontal="center" vertical="center" wrapText="1"/>
      <protection locked="0"/>
    </xf>
    <xf numFmtId="43" fontId="5" fillId="2" borderId="9" xfId="4" applyFont="1" applyFill="1" applyBorder="1" applyAlignment="1">
      <alignment horizontal="center" vertical="center"/>
    </xf>
    <xf numFmtId="43" fontId="5" fillId="2" borderId="8" xfId="4" applyFont="1" applyFill="1" applyBorder="1" applyAlignment="1">
      <alignment horizontal="center" vertical="center"/>
    </xf>
    <xf numFmtId="43" fontId="5" fillId="2" borderId="5" xfId="4" applyFont="1" applyFill="1" applyBorder="1" applyAlignment="1">
      <alignment horizontal="center" vertical="center"/>
    </xf>
    <xf numFmtId="49" fontId="6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15" fillId="6" borderId="7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49" fontId="6" fillId="3" borderId="30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>
      <alignment horizontal="left" vertical="center" wrapText="1"/>
    </xf>
    <xf numFmtId="0" fontId="52" fillId="0" borderId="0" xfId="9" applyFont="1" applyBorder="1" applyAlignment="1">
      <alignment horizontal="left" vertical="center" wrapText="1"/>
    </xf>
    <xf numFmtId="0" fontId="33" fillId="6" borderId="9" xfId="9" applyFont="1" applyFill="1" applyBorder="1" applyAlignment="1">
      <alignment horizontal="center" vertical="center"/>
    </xf>
    <xf numFmtId="0" fontId="33" fillId="6" borderId="8" xfId="9" applyFont="1" applyFill="1" applyBorder="1" applyAlignment="1">
      <alignment horizontal="center" vertical="center"/>
    </xf>
    <xf numFmtId="0" fontId="33" fillId="6" borderId="5" xfId="9" applyFont="1" applyFill="1" applyBorder="1" applyAlignment="1">
      <alignment horizontal="center" vertical="center"/>
    </xf>
    <xf numFmtId="0" fontId="52" fillId="0" borderId="0" xfId="9" applyFont="1" applyBorder="1" applyAlignment="1">
      <alignment horizontal="center" vertical="center" wrapText="1"/>
    </xf>
    <xf numFmtId="43" fontId="63" fillId="4" borderId="7" xfId="14" applyFont="1" applyFill="1" applyBorder="1" applyAlignment="1">
      <alignment horizontal="center" vertical="center"/>
    </xf>
    <xf numFmtId="43" fontId="63" fillId="4" borderId="3" xfId="14" applyFont="1" applyFill="1" applyBorder="1" applyAlignment="1">
      <alignment horizontal="center" vertical="center"/>
    </xf>
    <xf numFmtId="43" fontId="63" fillId="4" borderId="2" xfId="14" applyFont="1" applyFill="1" applyBorder="1" applyAlignment="1">
      <alignment horizontal="center" vertical="center"/>
    </xf>
    <xf numFmtId="43" fontId="63" fillId="0" borderId="1" xfId="14" applyFont="1" applyBorder="1" applyAlignment="1">
      <alignment horizontal="center" vertical="center"/>
    </xf>
    <xf numFmtId="0" fontId="63" fillId="4" borderId="1" xfId="13" applyFont="1" applyFill="1" applyBorder="1" applyAlignment="1">
      <alignment horizontal="left" vertical="center" wrapText="1"/>
    </xf>
    <xf numFmtId="43" fontId="63" fillId="4" borderId="1" xfId="14" applyFont="1" applyFill="1" applyBorder="1" applyAlignment="1">
      <alignment horizontal="center" vertical="center"/>
    </xf>
    <xf numFmtId="0" fontId="63" fillId="4" borderId="1" xfId="13" applyFont="1" applyFill="1" applyBorder="1" applyAlignment="1">
      <alignment horizontal="left" vertical="center"/>
    </xf>
    <xf numFmtId="0" fontId="71" fillId="0" borderId="1" xfId="13" applyFont="1" applyBorder="1" applyAlignment="1">
      <alignment horizontal="left" vertical="center"/>
    </xf>
    <xf numFmtId="0" fontId="68" fillId="4" borderId="1" xfId="13" applyFont="1" applyFill="1" applyBorder="1" applyAlignment="1">
      <alignment horizontal="left" vertical="center" wrapText="1"/>
    </xf>
    <xf numFmtId="0" fontId="62" fillId="0" borderId="0" xfId="13" applyFont="1" applyBorder="1" applyAlignment="1">
      <alignment horizontal="center" vertical="center" wrapText="1"/>
    </xf>
    <xf numFmtId="0" fontId="67" fillId="0" borderId="1" xfId="13" applyFont="1" applyBorder="1" applyAlignment="1">
      <alignment horizontal="center" vertical="center"/>
    </xf>
    <xf numFmtId="0" fontId="68" fillId="0" borderId="1" xfId="13" applyFont="1" applyBorder="1" applyAlignment="1">
      <alignment horizontal="left" vertical="center" wrapText="1"/>
    </xf>
    <xf numFmtId="0" fontId="63" fillId="5" borderId="1" xfId="13" applyFont="1" applyFill="1" applyBorder="1" applyAlignment="1">
      <alignment horizontal="center" vertical="center"/>
    </xf>
    <xf numFmtId="0" fontId="70" fillId="5" borderId="1" xfId="13" applyFont="1" applyFill="1" applyBorder="1" applyAlignment="1">
      <alignment horizontal="center" vertical="center"/>
    </xf>
    <xf numFmtId="0" fontId="63" fillId="4" borderId="7" xfId="13" applyFont="1" applyFill="1" applyBorder="1" applyAlignment="1">
      <alignment horizontal="center" vertical="center" wrapText="1"/>
    </xf>
    <xf numFmtId="0" fontId="63" fillId="4" borderId="3" xfId="13" applyFont="1" applyFill="1" applyBorder="1" applyAlignment="1">
      <alignment horizontal="center" vertical="center" wrapText="1"/>
    </xf>
    <xf numFmtId="0" fontId="63" fillId="4" borderId="2" xfId="13" applyFont="1" applyFill="1" applyBorder="1" applyAlignment="1">
      <alignment horizontal="center" vertical="center" wrapText="1"/>
    </xf>
    <xf numFmtId="0" fontId="67" fillId="0" borderId="7" xfId="13" applyFont="1" applyBorder="1" applyAlignment="1">
      <alignment horizontal="center" vertical="center"/>
    </xf>
    <xf numFmtId="0" fontId="67" fillId="0" borderId="3" xfId="13" applyFont="1" applyBorder="1" applyAlignment="1">
      <alignment horizontal="center" vertical="center"/>
    </xf>
    <xf numFmtId="0" fontId="67" fillId="0" borderId="2" xfId="13" applyFont="1" applyBorder="1" applyAlignment="1">
      <alignment horizontal="center" vertical="center"/>
    </xf>
    <xf numFmtId="0" fontId="49" fillId="6" borderId="1" xfId="13" applyFont="1" applyFill="1" applyBorder="1" applyAlignment="1">
      <alignment horizontal="center" vertical="center" wrapText="1"/>
    </xf>
    <xf numFmtId="0" fontId="49" fillId="6" borderId="1" xfId="13" applyFont="1" applyFill="1" applyBorder="1" applyAlignment="1">
      <alignment horizontal="center" vertical="center"/>
    </xf>
    <xf numFmtId="43" fontId="49" fillId="4" borderId="1" xfId="14" applyFont="1" applyFill="1" applyBorder="1" applyAlignment="1">
      <alignment horizontal="center"/>
    </xf>
    <xf numFmtId="0" fontId="49" fillId="6" borderId="9" xfId="13" applyFont="1" applyFill="1" applyBorder="1" applyAlignment="1">
      <alignment horizontal="center" vertical="center"/>
    </xf>
    <xf numFmtId="0" fontId="49" fillId="6" borderId="5" xfId="13" applyFont="1" applyFill="1" applyBorder="1" applyAlignment="1">
      <alignment horizontal="center" vertical="center"/>
    </xf>
    <xf numFmtId="43" fontId="49" fillId="6" borderId="1" xfId="14" applyFont="1" applyFill="1" applyBorder="1" applyAlignment="1">
      <alignment horizontal="center" vertical="center"/>
    </xf>
    <xf numFmtId="43" fontId="50" fillId="4" borderId="1" xfId="14" applyFont="1" applyFill="1" applyBorder="1" applyAlignment="1">
      <alignment horizontal="center"/>
    </xf>
    <xf numFmtId="0" fontId="31" fillId="0" borderId="1" xfId="6" applyFont="1" applyBorder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31" fillId="4" borderId="1" xfId="6" applyFont="1" applyFill="1" applyBorder="1" applyAlignment="1">
      <alignment horizontal="center" vertical="center"/>
    </xf>
    <xf numFmtId="0" fontId="31" fillId="4" borderId="1" xfId="6" applyFont="1" applyFill="1" applyBorder="1" applyAlignment="1">
      <alignment horizontal="center" vertical="center" wrapText="1"/>
    </xf>
    <xf numFmtId="0" fontId="31" fillId="4" borderId="7" xfId="6" applyFont="1" applyFill="1" applyBorder="1" applyAlignment="1">
      <alignment horizontal="center" vertical="center" wrapText="1"/>
    </xf>
    <xf numFmtId="0" fontId="31" fillId="4" borderId="3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33" fillId="4" borderId="9" xfId="12" applyFont="1" applyFill="1" applyBorder="1" applyAlignment="1">
      <alignment horizontal="center" vertical="center"/>
    </xf>
    <xf numFmtId="0" fontId="33" fillId="4" borderId="8" xfId="12" applyFont="1" applyFill="1" applyBorder="1" applyAlignment="1">
      <alignment horizontal="center" vertical="center"/>
    </xf>
    <xf numFmtId="0" fontId="33" fillId="4" borderId="5" xfId="12" applyFont="1" applyFill="1" applyBorder="1" applyAlignment="1">
      <alignment horizontal="center" vertical="center"/>
    </xf>
    <xf numFmtId="170" fontId="56" fillId="4" borderId="9" xfId="6" applyNumberFormat="1" applyFont="1" applyFill="1" applyBorder="1" applyAlignment="1">
      <alignment horizontal="center" vertical="center" wrapText="1"/>
    </xf>
    <xf numFmtId="170" fontId="56" fillId="4" borderId="5" xfId="6" applyNumberFormat="1" applyFont="1" applyFill="1" applyBorder="1" applyAlignment="1">
      <alignment horizontal="center" vertical="center" wrapText="1"/>
    </xf>
    <xf numFmtId="0" fontId="56" fillId="4" borderId="7" xfId="6" applyFont="1" applyFill="1" applyBorder="1" applyAlignment="1">
      <alignment horizontal="center" vertical="center"/>
    </xf>
    <xf numFmtId="0" fontId="56" fillId="4" borderId="2" xfId="6" applyFont="1" applyFill="1" applyBorder="1" applyAlignment="1">
      <alignment horizontal="center" vertical="center"/>
    </xf>
    <xf numFmtId="0" fontId="56" fillId="4" borderId="7" xfId="6" applyFont="1" applyFill="1" applyBorder="1" applyAlignment="1">
      <alignment horizontal="center" vertical="center" wrapText="1"/>
    </xf>
    <xf numFmtId="0" fontId="56" fillId="4" borderId="2" xfId="6" applyFont="1" applyFill="1" applyBorder="1" applyAlignment="1">
      <alignment horizontal="center" vertical="center" wrapText="1"/>
    </xf>
    <xf numFmtId="0" fontId="17" fillId="0" borderId="0" xfId="12" applyFont="1" applyAlignment="1">
      <alignment horizontal="center"/>
    </xf>
    <xf numFmtId="0" fontId="56" fillId="4" borderId="9" xfId="6" applyFont="1" applyFill="1" applyBorder="1" applyAlignment="1">
      <alignment horizontal="center" vertical="center" wrapText="1"/>
    </xf>
    <xf numFmtId="0" fontId="56" fillId="4" borderId="8" xfId="6" applyFont="1" applyFill="1" applyBorder="1" applyAlignment="1">
      <alignment horizontal="center" vertical="center" wrapText="1"/>
    </xf>
    <xf numFmtId="0" fontId="56" fillId="4" borderId="5" xfId="6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70" fontId="77" fillId="4" borderId="1" xfId="6" applyNumberFormat="1" applyFont="1" applyFill="1" applyBorder="1" applyAlignment="1">
      <alignment horizontal="center" vertical="center" wrapText="1"/>
    </xf>
    <xf numFmtId="4" fontId="58" fillId="0" borderId="9" xfId="6" applyNumberFormat="1" applyFont="1" applyBorder="1" applyAlignment="1">
      <alignment horizontal="center" vertical="top" wrapText="1"/>
    </xf>
    <xf numFmtId="4" fontId="58" fillId="0" borderId="5" xfId="6" applyNumberFormat="1" applyFont="1" applyBorder="1" applyAlignment="1">
      <alignment horizontal="center" vertical="top" wrapText="1"/>
    </xf>
    <xf numFmtId="4" fontId="59" fillId="0" borderId="9" xfId="6" applyNumberFormat="1" applyFont="1" applyBorder="1" applyAlignment="1">
      <alignment horizontal="center" vertical="top" wrapText="1"/>
    </xf>
    <xf numFmtId="4" fontId="59" fillId="0" borderId="5" xfId="6" applyNumberFormat="1" applyFont="1" applyBorder="1" applyAlignment="1">
      <alignment horizontal="center" vertical="top" wrapText="1"/>
    </xf>
    <xf numFmtId="4" fontId="59" fillId="0" borderId="9" xfId="6" applyNumberFormat="1" applyFont="1" applyBorder="1" applyAlignment="1">
      <alignment horizontal="center" vertical="center" wrapText="1"/>
    </xf>
    <xf numFmtId="4" fontId="59" fillId="0" borderId="5" xfId="6" applyNumberFormat="1" applyFont="1" applyBorder="1" applyAlignment="1">
      <alignment horizontal="center" vertical="center" wrapText="1"/>
    </xf>
    <xf numFmtId="0" fontId="45" fillId="0" borderId="0" xfId="6" applyFont="1" applyAlignment="1">
      <alignment horizontal="center" wrapText="1"/>
    </xf>
    <xf numFmtId="0" fontId="42" fillId="4" borderId="1" xfId="6" applyFont="1" applyFill="1" applyBorder="1" applyAlignment="1">
      <alignment horizontal="center" vertical="center" wrapText="1"/>
    </xf>
    <xf numFmtId="0" fontId="42" fillId="4" borderId="44" xfId="6" applyFont="1" applyFill="1" applyBorder="1" applyAlignment="1">
      <alignment horizontal="center" vertical="top" wrapText="1"/>
    </xf>
    <xf numFmtId="0" fontId="42" fillId="4" borderId="6" xfId="6" applyFont="1" applyFill="1" applyBorder="1" applyAlignment="1">
      <alignment horizontal="center" vertical="top" wrapText="1"/>
    </xf>
    <xf numFmtId="0" fontId="42" fillId="4" borderId="16" xfId="6" applyFont="1" applyFill="1" applyBorder="1" applyAlignment="1">
      <alignment horizontal="center" vertical="top" wrapText="1"/>
    </xf>
    <xf numFmtId="0" fontId="42" fillId="4" borderId="7" xfId="6" applyFont="1" applyFill="1" applyBorder="1" applyAlignment="1">
      <alignment horizontal="center" vertical="center" wrapText="1"/>
    </xf>
    <xf numFmtId="0" fontId="42" fillId="4" borderId="2" xfId="6" applyFont="1" applyFill="1" applyBorder="1" applyAlignment="1">
      <alignment horizontal="center" vertical="center" wrapText="1"/>
    </xf>
    <xf numFmtId="0" fontId="42" fillId="4" borderId="9" xfId="6" applyFont="1" applyFill="1" applyBorder="1" applyAlignment="1">
      <alignment horizontal="center" vertical="center" wrapText="1"/>
    </xf>
    <xf numFmtId="0" fontId="42" fillId="4" borderId="5" xfId="6" applyFont="1" applyFill="1" applyBorder="1" applyAlignment="1">
      <alignment horizontal="center" vertical="center" wrapText="1"/>
    </xf>
    <xf numFmtId="0" fontId="51" fillId="4" borderId="1" xfId="6" applyFont="1" applyFill="1" applyBorder="1" applyAlignment="1">
      <alignment horizontal="center" vertical="center" wrapText="1"/>
    </xf>
    <xf numFmtId="0" fontId="51" fillId="0" borderId="1" xfId="6" applyFont="1" applyBorder="1" applyAlignment="1">
      <alignment horizontal="center" vertical="top" wrapText="1"/>
    </xf>
    <xf numFmtId="0" fontId="51" fillId="0" borderId="1" xfId="6" applyFont="1" applyBorder="1" applyAlignment="1">
      <alignment horizontal="center" vertical="center" wrapText="1"/>
    </xf>
    <xf numFmtId="0" fontId="51" fillId="0" borderId="9" xfId="6" applyFont="1" applyBorder="1" applyAlignment="1">
      <alignment horizontal="center" vertical="center" wrapText="1"/>
    </xf>
    <xf numFmtId="0" fontId="51" fillId="0" borderId="8" xfId="6" applyFont="1" applyBorder="1" applyAlignment="1">
      <alignment horizontal="center" vertical="center" wrapText="1"/>
    </xf>
    <xf numFmtId="0" fontId="51" fillId="0" borderId="5" xfId="6" applyFont="1" applyBorder="1" applyAlignment="1">
      <alignment horizontal="center" vertical="center" wrapText="1"/>
    </xf>
  </cellXfs>
  <cellStyles count="22">
    <cellStyle name="Dziesiętny 2" xfId="2"/>
    <cellStyle name="Dziesiętny 2 2" xfId="4"/>
    <cellStyle name="Dziesiętny 2 2 2 2" xfId="20"/>
    <cellStyle name="Dziesiętny 3" xfId="7"/>
    <cellStyle name="Dziesiętny 3 2" xfId="19"/>
    <cellStyle name="Dziesiętny 4" xfId="14"/>
    <cellStyle name="Dziesiętny 5" xfId="17"/>
    <cellStyle name="Normalny" xfId="0" builtinId="0"/>
    <cellStyle name="Normalny 2" xfId="3"/>
    <cellStyle name="Normalny 3" xfId="5"/>
    <cellStyle name="Normalny 3 2" xfId="18"/>
    <cellStyle name="Normalny 4" xfId="11"/>
    <cellStyle name="Normalny 5" xfId="13"/>
    <cellStyle name="Normalny_Kopia Projekt Uchwała budżetowa na rok 2012 załączniki 1,2,3,4+T1,T2,T2a,T3 roboczy" xfId="6"/>
    <cellStyle name="Normalny_planowane dochody i wydatki  2011 r z podziałem." xfId="1"/>
    <cellStyle name="Normalny_Projekt Uchwała WPF na lata 2012-2016 załącznik 1" xfId="15"/>
    <cellStyle name="Normalny_Uchwała budżetowa na rok 2011 załączniki 1,2,3,+T1,T2,T3" xfId="8"/>
    <cellStyle name="Normalny_Uchwała Budżetowa na rok 2013 załączniki" xfId="10"/>
    <cellStyle name="Normalny_Uchwała Budżetowa na rok 2013 załączniki 2" xfId="21"/>
    <cellStyle name="Normalny_Uchwała Rady Gminy Nr XVII.100.12 z dn. 27.09.2012 r. T1,T2,T2a+zał.1" xfId="9"/>
    <cellStyle name="Normalny_Uchwała Rady Gminy Nr XX.120.12 z dn. 28.12.2012 r. T1,T2,T2a+zał.1" xfId="12"/>
    <cellStyle name="Normalny_Zarządzenie Wójta Nr 3 z dn. 13.02.2012 r. załącznik 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/>
  </sheetViews>
  <sheetFormatPr defaultColWidth="10.33203125" defaultRowHeight="13.8"/>
  <cols>
    <col min="1" max="1" width="7" style="3" customWidth="1"/>
    <col min="2" max="2" width="4.88671875" style="108" customWidth="1"/>
    <col min="3" max="3" width="38.33203125" style="1" customWidth="1"/>
    <col min="4" max="4" width="11.44140625" style="2" customWidth="1"/>
    <col min="5" max="5" width="11.109375" style="1" customWidth="1"/>
    <col min="6" max="6" width="10.5546875" style="1" customWidth="1"/>
    <col min="7" max="7" width="12.33203125" style="1" bestFit="1" customWidth="1"/>
    <col min="8" max="16384" width="10.33203125" style="1"/>
  </cols>
  <sheetData>
    <row r="1" spans="1:10" s="12" customFormat="1" ht="19.5" customHeight="1">
      <c r="A1" s="158"/>
      <c r="B1" s="109"/>
      <c r="C1" s="436" t="s">
        <v>328</v>
      </c>
      <c r="D1" s="436"/>
      <c r="E1" s="436"/>
      <c r="F1" s="436"/>
    </row>
    <row r="2" spans="1:10" s="12" customFormat="1" ht="14.25" customHeight="1">
      <c r="A2" s="437" t="s">
        <v>66</v>
      </c>
      <c r="B2" s="440" t="s">
        <v>65</v>
      </c>
      <c r="C2" s="443" t="s">
        <v>64</v>
      </c>
      <c r="D2" s="446" t="s">
        <v>195</v>
      </c>
      <c r="E2" s="446"/>
      <c r="F2" s="447"/>
    </row>
    <row r="3" spans="1:10" s="12" customFormat="1">
      <c r="A3" s="438"/>
      <c r="B3" s="441"/>
      <c r="C3" s="444"/>
      <c r="D3" s="448" t="s">
        <v>63</v>
      </c>
      <c r="E3" s="450" t="s">
        <v>62</v>
      </c>
      <c r="F3" s="451"/>
    </row>
    <row r="4" spans="1:10" s="12" customFormat="1" ht="15" customHeight="1">
      <c r="A4" s="439"/>
      <c r="B4" s="442"/>
      <c r="C4" s="445"/>
      <c r="D4" s="449"/>
      <c r="E4" s="17" t="s">
        <v>61</v>
      </c>
      <c r="F4" s="16" t="s">
        <v>60</v>
      </c>
    </row>
    <row r="5" spans="1:10" s="12" customFormat="1" ht="9" customHeight="1">
      <c r="A5" s="14">
        <v>1</v>
      </c>
      <c r="B5" s="15">
        <v>2</v>
      </c>
      <c r="C5" s="14">
        <v>3</v>
      </c>
      <c r="D5" s="13">
        <v>5</v>
      </c>
      <c r="E5" s="13">
        <v>6</v>
      </c>
      <c r="F5" s="13">
        <v>7</v>
      </c>
    </row>
    <row r="6" spans="1:10" s="113" customFormat="1" ht="15" customHeight="1">
      <c r="A6" s="111">
        <v>10</v>
      </c>
      <c r="B6" s="111"/>
      <c r="C6" s="142" t="s">
        <v>59</v>
      </c>
      <c r="D6" s="112">
        <f>D7+D9</f>
        <v>68900</v>
      </c>
      <c r="E6" s="112">
        <f>E7+E9</f>
        <v>68900</v>
      </c>
      <c r="F6" s="112"/>
    </row>
    <row r="7" spans="1:10" s="113" customFormat="1" ht="15" customHeight="1">
      <c r="A7" s="114" t="s">
        <v>58</v>
      </c>
      <c r="B7" s="114"/>
      <c r="C7" s="143" t="s">
        <v>57</v>
      </c>
      <c r="D7" s="115">
        <f>SUM(D8:D8)</f>
        <v>66000</v>
      </c>
      <c r="E7" s="115">
        <f>E8</f>
        <v>66000</v>
      </c>
      <c r="F7" s="115"/>
    </row>
    <row r="8" spans="1:10" s="113" customFormat="1" ht="30.6">
      <c r="A8" s="114"/>
      <c r="B8" s="114" t="s">
        <v>16</v>
      </c>
      <c r="C8" s="157" t="s">
        <v>247</v>
      </c>
      <c r="D8" s="115">
        <f>SUM(E8:F8)</f>
        <v>66000</v>
      </c>
      <c r="E8" s="115">
        <v>66000</v>
      </c>
      <c r="F8" s="115"/>
      <c r="H8" s="156"/>
      <c r="I8" s="154"/>
      <c r="J8" s="155"/>
    </row>
    <row r="9" spans="1:10" s="113" customFormat="1" ht="15" customHeight="1">
      <c r="A9" s="114" t="s">
        <v>56</v>
      </c>
      <c r="B9" s="114"/>
      <c r="C9" s="143" t="s">
        <v>5</v>
      </c>
      <c r="D9" s="115">
        <f>E10</f>
        <v>2900</v>
      </c>
      <c r="E9" s="115">
        <f>E10</f>
        <v>2900</v>
      </c>
      <c r="F9" s="115"/>
      <c r="H9" s="156"/>
      <c r="I9" s="154"/>
      <c r="J9" s="155"/>
    </row>
    <row r="10" spans="1:10" s="113" customFormat="1" ht="15" customHeight="1">
      <c r="A10" s="117"/>
      <c r="B10" s="117" t="s">
        <v>20</v>
      </c>
      <c r="C10" s="144" t="s">
        <v>180</v>
      </c>
      <c r="D10" s="115">
        <f>SUM(E10:F10)</f>
        <v>2900</v>
      </c>
      <c r="E10" s="115">
        <v>2900</v>
      </c>
      <c r="F10" s="115"/>
    </row>
    <row r="11" spans="1:10" s="113" customFormat="1" ht="15" customHeight="1">
      <c r="A11" s="118">
        <v>700</v>
      </c>
      <c r="B11" s="118"/>
      <c r="C11" s="142" t="s">
        <v>55</v>
      </c>
      <c r="D11" s="112">
        <f>D12</f>
        <v>93456</v>
      </c>
      <c r="E11" s="112">
        <f>E12</f>
        <v>43456</v>
      </c>
      <c r="F11" s="112">
        <f>F12</f>
        <v>50000</v>
      </c>
    </row>
    <row r="12" spans="1:10" s="113" customFormat="1" ht="15" customHeight="1">
      <c r="A12" s="119">
        <v>70005</v>
      </c>
      <c r="B12" s="119"/>
      <c r="C12" s="143" t="s">
        <v>54</v>
      </c>
      <c r="D12" s="115">
        <f>SUM(D13:D15)</f>
        <v>93456</v>
      </c>
      <c r="E12" s="115">
        <f>SUM(E13:E15)</f>
        <v>43456</v>
      </c>
      <c r="F12" s="115">
        <f>SUM(F13:F15)</f>
        <v>50000</v>
      </c>
    </row>
    <row r="13" spans="1:10" s="113" customFormat="1" ht="20.399999999999999">
      <c r="A13" s="117"/>
      <c r="B13" s="117" t="s">
        <v>176</v>
      </c>
      <c r="C13" s="228" t="s">
        <v>177</v>
      </c>
      <c r="D13" s="115">
        <f>SUM(E13:F13)</f>
        <v>456</v>
      </c>
      <c r="E13" s="115">
        <v>456</v>
      </c>
      <c r="F13" s="115"/>
    </row>
    <row r="14" spans="1:10" s="113" customFormat="1" ht="20.399999999999999">
      <c r="A14" s="117"/>
      <c r="B14" s="117" t="s">
        <v>20</v>
      </c>
      <c r="C14" s="238" t="s">
        <v>178</v>
      </c>
      <c r="D14" s="115">
        <f>SUM(E14:F14)</f>
        <v>43000</v>
      </c>
      <c r="E14" s="115">
        <v>43000</v>
      </c>
      <c r="F14" s="115"/>
    </row>
    <row r="15" spans="1:10" s="113" customFormat="1" ht="20.399999999999999">
      <c r="A15" s="117"/>
      <c r="B15" s="117" t="s">
        <v>233</v>
      </c>
      <c r="C15" s="238" t="s">
        <v>235</v>
      </c>
      <c r="D15" s="115">
        <f>SUM(E15:F15)</f>
        <v>50000</v>
      </c>
      <c r="E15" s="115"/>
      <c r="F15" s="115">
        <v>50000</v>
      </c>
    </row>
    <row r="16" spans="1:10" s="113" customFormat="1" ht="15" customHeight="1">
      <c r="A16" s="118">
        <v>750</v>
      </c>
      <c r="B16" s="118"/>
      <c r="C16" s="142" t="s">
        <v>52</v>
      </c>
      <c r="D16" s="112">
        <f>D17+D19</f>
        <v>51600</v>
      </c>
      <c r="E16" s="112">
        <f>E17+E19</f>
        <v>51600</v>
      </c>
      <c r="F16" s="112"/>
    </row>
    <row r="17" spans="1:6" s="113" customFormat="1" ht="15" customHeight="1">
      <c r="A17" s="119">
        <v>75011</v>
      </c>
      <c r="B17" s="119"/>
      <c r="C17" s="143" t="s">
        <v>51</v>
      </c>
      <c r="D17" s="115">
        <f>D18</f>
        <v>49131</v>
      </c>
      <c r="E17" s="115">
        <f>E18</f>
        <v>49131</v>
      </c>
      <c r="F17" s="112"/>
    </row>
    <row r="18" spans="1:6" s="113" customFormat="1" ht="49.2" customHeight="1">
      <c r="A18" s="117"/>
      <c r="B18" s="117">
        <v>2010</v>
      </c>
      <c r="C18" s="144" t="s">
        <v>217</v>
      </c>
      <c r="D18" s="115">
        <f>SUM(E18:F18)</f>
        <v>49131</v>
      </c>
      <c r="E18" s="115">
        <v>49131</v>
      </c>
      <c r="F18" s="115"/>
    </row>
    <row r="19" spans="1:6" s="113" customFormat="1" ht="15" customHeight="1">
      <c r="A19" s="119">
        <v>75023</v>
      </c>
      <c r="B19" s="119"/>
      <c r="C19" s="143" t="s">
        <v>50</v>
      </c>
      <c r="D19" s="115">
        <f>SUM(D20:D21)</f>
        <v>2469</v>
      </c>
      <c r="E19" s="115">
        <f>SUM(E20:E21)</f>
        <v>2469</v>
      </c>
      <c r="F19" s="115"/>
    </row>
    <row r="20" spans="1:6" s="113" customFormat="1" ht="15" customHeight="1">
      <c r="A20" s="117"/>
      <c r="B20" s="114" t="s">
        <v>16</v>
      </c>
      <c r="C20" s="143" t="s">
        <v>334</v>
      </c>
      <c r="D20" s="115">
        <f>SUM(E20:F20)</f>
        <v>1200</v>
      </c>
      <c r="E20" s="115">
        <v>1200</v>
      </c>
      <c r="F20" s="115"/>
    </row>
    <row r="21" spans="1:6" s="113" customFormat="1" ht="20.399999999999999">
      <c r="A21" s="117"/>
      <c r="B21" s="117" t="s">
        <v>49</v>
      </c>
      <c r="C21" s="143" t="s">
        <v>179</v>
      </c>
      <c r="D21" s="115">
        <f>SUM(E21:F21)</f>
        <v>1269</v>
      </c>
      <c r="E21" s="115">
        <v>1269</v>
      </c>
      <c r="F21" s="115"/>
    </row>
    <row r="22" spans="1:6" s="113" customFormat="1" ht="20.399999999999999">
      <c r="A22" s="118">
        <v>751</v>
      </c>
      <c r="B22" s="118"/>
      <c r="C22" s="132" t="s">
        <v>48</v>
      </c>
      <c r="D22" s="112">
        <f>D24</f>
        <v>1299</v>
      </c>
      <c r="E22" s="112">
        <f>E24</f>
        <v>1299</v>
      </c>
      <c r="F22" s="112"/>
    </row>
    <row r="23" spans="1:6" s="113" customFormat="1" ht="20.399999999999999">
      <c r="A23" s="119">
        <v>75101</v>
      </c>
      <c r="B23" s="119"/>
      <c r="C23" s="134" t="s">
        <v>47</v>
      </c>
      <c r="D23" s="115">
        <f>D24</f>
        <v>1299</v>
      </c>
      <c r="E23" s="115">
        <f>E24</f>
        <v>1299</v>
      </c>
      <c r="F23" s="112"/>
    </row>
    <row r="24" spans="1:6" s="113" customFormat="1" ht="39.6" customHeight="1">
      <c r="A24" s="117"/>
      <c r="B24" s="117">
        <v>2010</v>
      </c>
      <c r="C24" s="144" t="s">
        <v>234</v>
      </c>
      <c r="D24" s="115">
        <f>SUM(E24:F24)</f>
        <v>1299</v>
      </c>
      <c r="E24" s="115">
        <v>1299</v>
      </c>
      <c r="F24" s="115"/>
    </row>
    <row r="25" spans="1:6" s="113" customFormat="1" ht="31.2" customHeight="1">
      <c r="A25" s="118">
        <v>756</v>
      </c>
      <c r="B25" s="118"/>
      <c r="C25" s="135" t="s">
        <v>46</v>
      </c>
      <c r="D25" s="112">
        <f>+D26+D28+D35+D44+D49</f>
        <v>7912986</v>
      </c>
      <c r="E25" s="112">
        <f>+E26+E28+E35+E44+E49</f>
        <v>7912986</v>
      </c>
      <c r="F25" s="112"/>
    </row>
    <row r="26" spans="1:6" s="113" customFormat="1" ht="15" customHeight="1">
      <c r="A26" s="120">
        <v>75601</v>
      </c>
      <c r="B26" s="120"/>
      <c r="C26" s="144" t="s">
        <v>45</v>
      </c>
      <c r="D26" s="115">
        <f>D27</f>
        <v>10000</v>
      </c>
      <c r="E26" s="115">
        <f>E27</f>
        <v>10000</v>
      </c>
      <c r="F26" s="115"/>
    </row>
    <row r="27" spans="1:6" s="113" customFormat="1" ht="30.6">
      <c r="A27" s="117"/>
      <c r="B27" s="117" t="s">
        <v>44</v>
      </c>
      <c r="C27" s="134" t="s">
        <v>185</v>
      </c>
      <c r="D27" s="115">
        <f>SUM(E27:F27)</f>
        <v>10000</v>
      </c>
      <c r="E27" s="115">
        <v>10000</v>
      </c>
      <c r="F27" s="115"/>
    </row>
    <row r="28" spans="1:6" s="113" customFormat="1" ht="30.6">
      <c r="A28" s="120">
        <v>75615</v>
      </c>
      <c r="B28" s="120"/>
      <c r="C28" s="133" t="s">
        <v>43</v>
      </c>
      <c r="D28" s="115">
        <f>SUM(D29:D34)</f>
        <v>1242000</v>
      </c>
      <c r="E28" s="115">
        <f>SUM(E29:E34)</f>
        <v>1242000</v>
      </c>
      <c r="F28" s="115"/>
    </row>
    <row r="29" spans="1:6" s="113" customFormat="1" ht="15" customHeight="1">
      <c r="A29" s="117"/>
      <c r="B29" s="117" t="s">
        <v>42</v>
      </c>
      <c r="C29" s="143" t="s">
        <v>181</v>
      </c>
      <c r="D29" s="115">
        <f t="shared" ref="D29:D34" si="0">SUM(E29:F29)</f>
        <v>1200000</v>
      </c>
      <c r="E29" s="115">
        <v>1200000</v>
      </c>
      <c r="F29" s="115"/>
    </row>
    <row r="30" spans="1:6" s="113" customFormat="1" ht="15" customHeight="1">
      <c r="A30" s="117"/>
      <c r="B30" s="117" t="s">
        <v>41</v>
      </c>
      <c r="C30" s="143" t="s">
        <v>182</v>
      </c>
      <c r="D30" s="115">
        <f t="shared" si="0"/>
        <v>3900</v>
      </c>
      <c r="E30" s="115">
        <v>3900</v>
      </c>
      <c r="F30" s="115"/>
    </row>
    <row r="31" spans="1:6" s="113" customFormat="1" ht="15" customHeight="1">
      <c r="A31" s="117"/>
      <c r="B31" s="117" t="s">
        <v>40</v>
      </c>
      <c r="C31" s="143" t="s">
        <v>183</v>
      </c>
      <c r="D31" s="115">
        <f t="shared" si="0"/>
        <v>20000</v>
      </c>
      <c r="E31" s="115">
        <v>20000</v>
      </c>
      <c r="F31" s="115"/>
    </row>
    <row r="32" spans="1:6" s="113" customFormat="1" ht="15" customHeight="1">
      <c r="A32" s="117"/>
      <c r="B32" s="117" t="s">
        <v>39</v>
      </c>
      <c r="C32" s="143" t="s">
        <v>184</v>
      </c>
      <c r="D32" s="115">
        <f t="shared" si="0"/>
        <v>15000</v>
      </c>
      <c r="E32" s="115">
        <v>15000</v>
      </c>
      <c r="F32" s="115"/>
    </row>
    <row r="33" spans="1:6" s="113" customFormat="1" ht="15" customHeight="1">
      <c r="A33" s="117"/>
      <c r="B33" s="117" t="s">
        <v>228</v>
      </c>
      <c r="C33" s="145" t="s">
        <v>236</v>
      </c>
      <c r="D33" s="115">
        <f t="shared" si="0"/>
        <v>100</v>
      </c>
      <c r="E33" s="115">
        <v>100</v>
      </c>
      <c r="F33" s="115"/>
    </row>
    <row r="34" spans="1:6" s="113" customFormat="1" ht="20.399999999999999">
      <c r="A34" s="117"/>
      <c r="B34" s="117" t="s">
        <v>36</v>
      </c>
      <c r="C34" s="133" t="s">
        <v>349</v>
      </c>
      <c r="D34" s="115">
        <f t="shared" si="0"/>
        <v>3000</v>
      </c>
      <c r="E34" s="115">
        <v>3000</v>
      </c>
      <c r="F34" s="115"/>
    </row>
    <row r="35" spans="1:6" s="113" customFormat="1" ht="39.6" customHeight="1">
      <c r="A35" s="120">
        <v>75616</v>
      </c>
      <c r="B35" s="120"/>
      <c r="C35" s="143" t="s">
        <v>186</v>
      </c>
      <c r="D35" s="115">
        <f>SUM(D36:D43)</f>
        <v>1451927</v>
      </c>
      <c r="E35" s="115">
        <f>SUM(E36:E43)</f>
        <v>1451927</v>
      </c>
      <c r="F35" s="115"/>
    </row>
    <row r="36" spans="1:6" s="113" customFormat="1" ht="15" customHeight="1">
      <c r="A36" s="117"/>
      <c r="B36" s="117" t="s">
        <v>42</v>
      </c>
      <c r="C36" s="143" t="s">
        <v>181</v>
      </c>
      <c r="D36" s="115">
        <f t="shared" ref="D36:D43" si="1">SUM(E36:F36)</f>
        <v>520000</v>
      </c>
      <c r="E36" s="115">
        <v>520000</v>
      </c>
      <c r="F36" s="115"/>
    </row>
    <row r="37" spans="1:6" s="113" customFormat="1" ht="15" customHeight="1">
      <c r="A37" s="117"/>
      <c r="B37" s="117" t="s">
        <v>41</v>
      </c>
      <c r="C37" s="143" t="s">
        <v>182</v>
      </c>
      <c r="D37" s="115">
        <f t="shared" si="1"/>
        <v>590100</v>
      </c>
      <c r="E37" s="115">
        <v>590100</v>
      </c>
      <c r="F37" s="115"/>
    </row>
    <row r="38" spans="1:6" s="113" customFormat="1" ht="15" customHeight="1">
      <c r="A38" s="117"/>
      <c r="B38" s="117" t="s">
        <v>40</v>
      </c>
      <c r="C38" s="143" t="s">
        <v>183</v>
      </c>
      <c r="D38" s="115">
        <f t="shared" si="1"/>
        <v>38000</v>
      </c>
      <c r="E38" s="115">
        <v>38000</v>
      </c>
      <c r="F38" s="115"/>
    </row>
    <row r="39" spans="1:6" s="113" customFormat="1" ht="15" customHeight="1">
      <c r="A39" s="117"/>
      <c r="B39" s="117" t="s">
        <v>39</v>
      </c>
      <c r="C39" s="143" t="s">
        <v>184</v>
      </c>
      <c r="D39" s="115">
        <f t="shared" si="1"/>
        <v>130000</v>
      </c>
      <c r="E39" s="115">
        <v>130000</v>
      </c>
      <c r="F39" s="115"/>
    </row>
    <row r="40" spans="1:6" s="113" customFormat="1" ht="20.399999999999999">
      <c r="A40" s="117"/>
      <c r="B40" s="117" t="s">
        <v>38</v>
      </c>
      <c r="C40" s="133" t="s">
        <v>187</v>
      </c>
      <c r="D40" s="115">
        <f t="shared" si="1"/>
        <v>15000</v>
      </c>
      <c r="E40" s="115">
        <v>15000</v>
      </c>
      <c r="F40" s="115"/>
    </row>
    <row r="41" spans="1:6" s="113" customFormat="1" ht="20.399999999999999">
      <c r="A41" s="117"/>
      <c r="B41" s="117" t="s">
        <v>37</v>
      </c>
      <c r="C41" s="133" t="s">
        <v>188</v>
      </c>
      <c r="D41" s="115">
        <f t="shared" si="1"/>
        <v>150000</v>
      </c>
      <c r="E41" s="115">
        <v>150000</v>
      </c>
      <c r="F41" s="115"/>
    </row>
    <row r="42" spans="1:6" s="113" customFormat="1" ht="15" customHeight="1">
      <c r="A42" s="117"/>
      <c r="B42" s="117" t="s">
        <v>228</v>
      </c>
      <c r="C42" s="145" t="s">
        <v>236</v>
      </c>
      <c r="D42" s="115">
        <f t="shared" si="1"/>
        <v>1827</v>
      </c>
      <c r="E42" s="115">
        <v>1827</v>
      </c>
      <c r="F42" s="115"/>
    </row>
    <row r="43" spans="1:6" s="113" customFormat="1" ht="20.399999999999999">
      <c r="A43" s="117"/>
      <c r="B43" s="117" t="s">
        <v>36</v>
      </c>
      <c r="C43" s="133" t="s">
        <v>349</v>
      </c>
      <c r="D43" s="115">
        <f t="shared" si="1"/>
        <v>7000</v>
      </c>
      <c r="E43" s="115">
        <v>7000</v>
      </c>
      <c r="F43" s="115"/>
    </row>
    <row r="44" spans="1:6" s="113" customFormat="1" ht="20.399999999999999">
      <c r="A44" s="120">
        <v>75618</v>
      </c>
      <c r="B44" s="120"/>
      <c r="C44" s="133" t="s">
        <v>35</v>
      </c>
      <c r="D44" s="115">
        <f>SUM(D45:D48)</f>
        <v>177000</v>
      </c>
      <c r="E44" s="115">
        <f>SUM(E45:E48)</f>
        <v>177000</v>
      </c>
      <c r="F44" s="115"/>
    </row>
    <row r="45" spans="1:6" s="113" customFormat="1" ht="15" customHeight="1">
      <c r="A45" s="117"/>
      <c r="B45" s="117" t="s">
        <v>34</v>
      </c>
      <c r="C45" s="143" t="s">
        <v>33</v>
      </c>
      <c r="D45" s="115">
        <f>SUM(E45:F45)</f>
        <v>20000</v>
      </c>
      <c r="E45" s="115">
        <v>20000</v>
      </c>
      <c r="F45" s="115"/>
    </row>
    <row r="46" spans="1:6" s="113" customFormat="1" ht="20.399999999999999">
      <c r="A46" s="117"/>
      <c r="B46" s="117" t="s">
        <v>32</v>
      </c>
      <c r="C46" s="143" t="s">
        <v>203</v>
      </c>
      <c r="D46" s="115">
        <f>SUM(E46:F46)</f>
        <v>150000</v>
      </c>
      <c r="E46" s="115">
        <v>150000</v>
      </c>
      <c r="F46" s="115"/>
    </row>
    <row r="47" spans="1:6" s="113" customFormat="1" ht="20.399999999999999">
      <c r="A47" s="117"/>
      <c r="B47" s="117" t="s">
        <v>31</v>
      </c>
      <c r="C47" s="133" t="s">
        <v>237</v>
      </c>
      <c r="D47" s="115">
        <f>SUM(E47:F47)</f>
        <v>2000</v>
      </c>
      <c r="E47" s="115">
        <v>2000</v>
      </c>
      <c r="F47" s="115"/>
    </row>
    <row r="48" spans="1:6" s="113" customFormat="1" ht="30.6">
      <c r="A48" s="117"/>
      <c r="B48" s="117" t="s">
        <v>7</v>
      </c>
      <c r="C48" s="133" t="s">
        <v>238</v>
      </c>
      <c r="D48" s="115">
        <f>SUM(E48:F48)</f>
        <v>5000</v>
      </c>
      <c r="E48" s="115">
        <v>5000</v>
      </c>
      <c r="F48" s="115"/>
    </row>
    <row r="49" spans="1:8" s="113" customFormat="1" ht="20.399999999999999">
      <c r="A49" s="120">
        <v>75621</v>
      </c>
      <c r="B49" s="120"/>
      <c r="C49" s="133" t="s">
        <v>30</v>
      </c>
      <c r="D49" s="115">
        <f>SUM(D50:D51)</f>
        <v>5032059</v>
      </c>
      <c r="E49" s="115">
        <f>SUM(E50:E51)</f>
        <v>5032059</v>
      </c>
      <c r="F49" s="115"/>
    </row>
    <row r="50" spans="1:8" s="113" customFormat="1" ht="15" customHeight="1">
      <c r="A50" s="117"/>
      <c r="B50" s="117" t="s">
        <v>29</v>
      </c>
      <c r="C50" s="143" t="s">
        <v>189</v>
      </c>
      <c r="D50" s="115">
        <f>SUM(E50:F50)</f>
        <v>4880199</v>
      </c>
      <c r="E50" s="115">
        <v>4880199</v>
      </c>
      <c r="F50" s="115"/>
    </row>
    <row r="51" spans="1:8" s="113" customFormat="1" ht="15" customHeight="1">
      <c r="A51" s="117"/>
      <c r="B51" s="117" t="s">
        <v>28</v>
      </c>
      <c r="C51" s="143" t="s">
        <v>204</v>
      </c>
      <c r="D51" s="115">
        <f>SUM(E51:F51)</f>
        <v>151860</v>
      </c>
      <c r="E51" s="115">
        <v>151860</v>
      </c>
      <c r="F51" s="115"/>
    </row>
    <row r="52" spans="1:8" s="113" customFormat="1" ht="15" customHeight="1">
      <c r="A52" s="118">
        <v>758</v>
      </c>
      <c r="B52" s="118"/>
      <c r="C52" s="142" t="s">
        <v>27</v>
      </c>
      <c r="D52" s="112">
        <f>+D53+D55+D57</f>
        <v>8202927</v>
      </c>
      <c r="E52" s="112">
        <f>+E53+E55+E57</f>
        <v>8202927</v>
      </c>
      <c r="F52" s="112"/>
    </row>
    <row r="53" spans="1:8" s="113" customFormat="1" ht="20.399999999999999">
      <c r="A53" s="120">
        <v>75801</v>
      </c>
      <c r="B53" s="120"/>
      <c r="C53" s="136" t="s">
        <v>26</v>
      </c>
      <c r="D53" s="115">
        <f>D54</f>
        <v>4630993</v>
      </c>
      <c r="E53" s="115">
        <f>E54</f>
        <v>4630993</v>
      </c>
      <c r="F53" s="112"/>
    </row>
    <row r="54" spans="1:8" s="113" customFormat="1" ht="15" customHeight="1">
      <c r="A54" s="120"/>
      <c r="B54" s="120">
        <v>2920</v>
      </c>
      <c r="C54" s="146" t="s">
        <v>24</v>
      </c>
      <c r="D54" s="115">
        <f>SUM(E54:F54)</f>
        <v>4630993</v>
      </c>
      <c r="E54" s="115">
        <v>4630993</v>
      </c>
      <c r="F54" s="112"/>
    </row>
    <row r="55" spans="1:8" s="113" customFormat="1" ht="15" customHeight="1">
      <c r="A55" s="120">
        <v>75807</v>
      </c>
      <c r="B55" s="120"/>
      <c r="C55" s="146" t="s">
        <v>25</v>
      </c>
      <c r="D55" s="115">
        <f>D56</f>
        <v>3475623</v>
      </c>
      <c r="E55" s="115">
        <f>E56</f>
        <v>3475623</v>
      </c>
      <c r="F55" s="112"/>
    </row>
    <row r="56" spans="1:8" s="113" customFormat="1" ht="15" customHeight="1">
      <c r="A56" s="120"/>
      <c r="B56" s="120">
        <v>2920</v>
      </c>
      <c r="C56" s="146" t="s">
        <v>24</v>
      </c>
      <c r="D56" s="115">
        <f>SUM(E56:F56)</f>
        <v>3475623</v>
      </c>
      <c r="E56" s="115">
        <v>3475623</v>
      </c>
      <c r="F56" s="112"/>
    </row>
    <row r="57" spans="1:8" s="113" customFormat="1" ht="15" customHeight="1">
      <c r="A57" s="120">
        <v>75814</v>
      </c>
      <c r="B57" s="120"/>
      <c r="C57" s="146" t="s">
        <v>23</v>
      </c>
      <c r="D57" s="115">
        <f>D58</f>
        <v>96311</v>
      </c>
      <c r="E57" s="115">
        <f>E58</f>
        <v>96311</v>
      </c>
      <c r="F57" s="112"/>
    </row>
    <row r="58" spans="1:8" s="113" customFormat="1" ht="20.399999999999999">
      <c r="A58" s="118"/>
      <c r="B58" s="117" t="s">
        <v>11</v>
      </c>
      <c r="C58" s="133" t="s">
        <v>192</v>
      </c>
      <c r="D58" s="115">
        <f>SUM(E58:F58)</f>
        <v>96311</v>
      </c>
      <c r="E58" s="115">
        <v>96311</v>
      </c>
      <c r="F58" s="115"/>
    </row>
    <row r="59" spans="1:8" s="113" customFormat="1" ht="14.85" customHeight="1">
      <c r="A59" s="118">
        <v>801</v>
      </c>
      <c r="B59" s="118"/>
      <c r="C59" s="142" t="s">
        <v>22</v>
      </c>
      <c r="D59" s="112">
        <f>D60+D64+D67</f>
        <v>298000</v>
      </c>
      <c r="E59" s="112">
        <f>E60+E64+E67</f>
        <v>298000</v>
      </c>
      <c r="F59" s="112"/>
    </row>
    <row r="60" spans="1:8" s="113" customFormat="1" ht="14.85" customHeight="1">
      <c r="A60" s="120">
        <v>80104</v>
      </c>
      <c r="B60" s="118"/>
      <c r="C60" s="147" t="s">
        <v>19</v>
      </c>
      <c r="D60" s="115">
        <f>SUM(D61:D63)</f>
        <v>81000</v>
      </c>
      <c r="E60" s="115">
        <f>SUM(E61:E63)</f>
        <v>81000</v>
      </c>
      <c r="F60" s="112"/>
    </row>
    <row r="61" spans="1:8" s="113" customFormat="1" ht="40.799999999999997">
      <c r="A61" s="120"/>
      <c r="B61" s="117" t="s">
        <v>191</v>
      </c>
      <c r="C61" s="138" t="s">
        <v>239</v>
      </c>
      <c r="D61" s="115">
        <f>SUM(E61:F61)</f>
        <v>20000</v>
      </c>
      <c r="E61" s="115">
        <v>20000</v>
      </c>
      <c r="F61" s="112"/>
      <c r="H61" s="153"/>
    </row>
    <row r="62" spans="1:8" s="113" customFormat="1" ht="20.399999999999999">
      <c r="A62" s="120"/>
      <c r="B62" s="117" t="s">
        <v>190</v>
      </c>
      <c r="C62" s="137" t="s">
        <v>220</v>
      </c>
      <c r="D62" s="115">
        <f>SUM(E62:F62)</f>
        <v>60500</v>
      </c>
      <c r="E62" s="115">
        <v>60500</v>
      </c>
      <c r="F62" s="112"/>
    </row>
    <row r="63" spans="1:8" s="113" customFormat="1" ht="20.399999999999999" customHeight="1">
      <c r="A63" s="120"/>
      <c r="B63" s="117" t="s">
        <v>16</v>
      </c>
      <c r="C63" s="137" t="s">
        <v>337</v>
      </c>
      <c r="D63" s="115">
        <f>SUM(E63:F63)</f>
        <v>500</v>
      </c>
      <c r="E63" s="115">
        <v>500</v>
      </c>
      <c r="F63" s="112"/>
    </row>
    <row r="64" spans="1:8" s="113" customFormat="1" ht="15" customHeight="1">
      <c r="A64" s="120">
        <v>80106</v>
      </c>
      <c r="B64" s="118"/>
      <c r="C64" s="147" t="s">
        <v>18</v>
      </c>
      <c r="D64" s="115">
        <f>SUM(D65:D66)</f>
        <v>18000</v>
      </c>
      <c r="E64" s="115">
        <f>SUM(E65:E66)</f>
        <v>18000</v>
      </c>
      <c r="F64" s="112"/>
    </row>
    <row r="65" spans="1:6" s="113" customFormat="1" ht="40.799999999999997">
      <c r="A65" s="120"/>
      <c r="B65" s="117" t="s">
        <v>191</v>
      </c>
      <c r="C65" s="225" t="s">
        <v>241</v>
      </c>
      <c r="D65" s="115">
        <f>SUM(E65:F65)</f>
        <v>12000</v>
      </c>
      <c r="E65" s="116">
        <v>12000</v>
      </c>
      <c r="F65" s="112"/>
    </row>
    <row r="66" spans="1:6" s="113" customFormat="1" ht="40.799999999999997">
      <c r="A66" s="120"/>
      <c r="B66" s="117" t="s">
        <v>191</v>
      </c>
      <c r="C66" s="225" t="s">
        <v>240</v>
      </c>
      <c r="D66" s="115">
        <f>SUM(E66:F66)</f>
        <v>6000</v>
      </c>
      <c r="E66" s="116">
        <v>6000</v>
      </c>
      <c r="F66" s="112"/>
    </row>
    <row r="67" spans="1:6" s="113" customFormat="1" ht="15" customHeight="1">
      <c r="A67" s="120">
        <v>80148</v>
      </c>
      <c r="B67" s="118"/>
      <c r="C67" s="147" t="s">
        <v>17</v>
      </c>
      <c r="D67" s="115">
        <f>SUM(D68:D70)</f>
        <v>199000</v>
      </c>
      <c r="E67" s="115">
        <f>SUM(E68:E70)</f>
        <v>199000</v>
      </c>
      <c r="F67" s="112"/>
    </row>
    <row r="68" spans="1:6" s="113" customFormat="1" ht="20.399999999999999">
      <c r="A68" s="120"/>
      <c r="B68" s="117" t="s">
        <v>190</v>
      </c>
      <c r="C68" s="137" t="s">
        <v>198</v>
      </c>
      <c r="D68" s="115">
        <f>SUM(E68:F68)</f>
        <v>32000</v>
      </c>
      <c r="E68" s="115">
        <v>32000</v>
      </c>
      <c r="F68" s="112"/>
    </row>
    <row r="69" spans="1:6" s="113" customFormat="1" ht="20.399999999999999">
      <c r="A69" s="118"/>
      <c r="B69" s="117" t="s">
        <v>16</v>
      </c>
      <c r="C69" s="133" t="s">
        <v>243</v>
      </c>
      <c r="D69" s="115">
        <f>SUM(E69:F69)</f>
        <v>60000</v>
      </c>
      <c r="E69" s="115">
        <v>60000</v>
      </c>
      <c r="F69" s="112"/>
    </row>
    <row r="70" spans="1:6" s="113" customFormat="1" ht="20.399999999999999">
      <c r="A70" s="121"/>
      <c r="B70" s="117" t="s">
        <v>16</v>
      </c>
      <c r="C70" s="133" t="s">
        <v>242</v>
      </c>
      <c r="D70" s="115">
        <f>SUM(E70:F70)</f>
        <v>107000</v>
      </c>
      <c r="E70" s="115">
        <v>107000</v>
      </c>
      <c r="F70" s="115"/>
    </row>
    <row r="71" spans="1:6" s="113" customFormat="1" ht="15" customHeight="1">
      <c r="A71" s="118">
        <v>852</v>
      </c>
      <c r="B71" s="118"/>
      <c r="C71" s="142" t="s">
        <v>15</v>
      </c>
      <c r="D71" s="112">
        <f>D72+D74+D76+D78+D81</f>
        <v>296932</v>
      </c>
      <c r="E71" s="112">
        <f>E72+E74+E76+E78+E81</f>
        <v>296932</v>
      </c>
      <c r="F71" s="112"/>
    </row>
    <row r="72" spans="1:6" s="113" customFormat="1" ht="20.399999999999999">
      <c r="A72" s="120">
        <v>85213</v>
      </c>
      <c r="B72" s="121"/>
      <c r="C72" s="139" t="s">
        <v>350</v>
      </c>
      <c r="D72" s="115">
        <f>SUM(D73:D73)</f>
        <v>17000</v>
      </c>
      <c r="E72" s="115">
        <f>SUM(E73:E73)</f>
        <v>17000</v>
      </c>
      <c r="F72" s="115"/>
    </row>
    <row r="73" spans="1:6" s="113" customFormat="1" ht="20.399999999999999">
      <c r="A73" s="123"/>
      <c r="B73" s="117" t="s">
        <v>9</v>
      </c>
      <c r="C73" s="141" t="s">
        <v>10</v>
      </c>
      <c r="D73" s="115">
        <f>SUM(E73:F73)</f>
        <v>17000</v>
      </c>
      <c r="E73" s="115">
        <v>17000</v>
      </c>
      <c r="F73" s="115"/>
    </row>
    <row r="74" spans="1:6" s="113" customFormat="1" ht="20.399999999999999">
      <c r="A74" s="120">
        <v>85214</v>
      </c>
      <c r="B74" s="121"/>
      <c r="C74" s="52" t="s">
        <v>229</v>
      </c>
      <c r="D74" s="115">
        <f>D75</f>
        <v>8000</v>
      </c>
      <c r="E74" s="115">
        <f>E75</f>
        <v>8000</v>
      </c>
      <c r="F74" s="122"/>
    </row>
    <row r="75" spans="1:6" s="113" customFormat="1" ht="20.399999999999999">
      <c r="A75" s="120"/>
      <c r="B75" s="117" t="s">
        <v>9</v>
      </c>
      <c r="C75" s="141" t="s">
        <v>212</v>
      </c>
      <c r="D75" s="115">
        <f>SUM(E75:F75)</f>
        <v>8000</v>
      </c>
      <c r="E75" s="115">
        <v>8000</v>
      </c>
      <c r="F75" s="122"/>
    </row>
    <row r="76" spans="1:6" s="113" customFormat="1" ht="15" customHeight="1">
      <c r="A76" s="120">
        <v>85216</v>
      </c>
      <c r="B76" s="121"/>
      <c r="C76" s="149" t="s">
        <v>13</v>
      </c>
      <c r="D76" s="115">
        <f>D77</f>
        <v>153000</v>
      </c>
      <c r="E76" s="115">
        <f>E77</f>
        <v>153000</v>
      </c>
      <c r="F76" s="122"/>
    </row>
    <row r="77" spans="1:6" s="113" customFormat="1" ht="20.399999999999999">
      <c r="A77" s="120"/>
      <c r="B77" s="117" t="s">
        <v>9</v>
      </c>
      <c r="C77" s="141" t="s">
        <v>212</v>
      </c>
      <c r="D77" s="115">
        <f>SUM(E77:F77)</f>
        <v>153000</v>
      </c>
      <c r="E77" s="115">
        <v>153000</v>
      </c>
      <c r="F77" s="122"/>
    </row>
    <row r="78" spans="1:6" s="113" customFormat="1" ht="15" customHeight="1">
      <c r="A78" s="120">
        <v>85219</v>
      </c>
      <c r="B78" s="121"/>
      <c r="C78" s="148" t="s">
        <v>12</v>
      </c>
      <c r="D78" s="115">
        <f>D79+D80</f>
        <v>101400</v>
      </c>
      <c r="E78" s="115">
        <f>E79+E80</f>
        <v>101400</v>
      </c>
      <c r="F78" s="122"/>
    </row>
    <row r="79" spans="1:6" s="113" customFormat="1" ht="20.399999999999999">
      <c r="A79" s="118"/>
      <c r="B79" s="117" t="s">
        <v>11</v>
      </c>
      <c r="C79" s="133" t="s">
        <v>192</v>
      </c>
      <c r="D79" s="115">
        <f>SUM(E79:F79)</f>
        <v>100</v>
      </c>
      <c r="E79" s="115">
        <v>100</v>
      </c>
      <c r="F79" s="115"/>
    </row>
    <row r="80" spans="1:6" s="113" customFormat="1" ht="20.399999999999999">
      <c r="A80" s="120"/>
      <c r="B80" s="117" t="s">
        <v>9</v>
      </c>
      <c r="C80" s="141" t="s">
        <v>10</v>
      </c>
      <c r="D80" s="115">
        <f>SUM(E80:F80)</f>
        <v>101300</v>
      </c>
      <c r="E80" s="115">
        <v>101300</v>
      </c>
      <c r="F80" s="122"/>
    </row>
    <row r="81" spans="1:6" s="113" customFormat="1" ht="15" customHeight="1">
      <c r="A81" s="120">
        <v>85230</v>
      </c>
      <c r="B81" s="121"/>
      <c r="C81" s="148" t="s">
        <v>205</v>
      </c>
      <c r="D81" s="115">
        <f>D82</f>
        <v>17532</v>
      </c>
      <c r="E81" s="115">
        <f>E82</f>
        <v>17532</v>
      </c>
      <c r="F81" s="122"/>
    </row>
    <row r="82" spans="1:6" s="113" customFormat="1" ht="20.399999999999999">
      <c r="A82" s="121"/>
      <c r="B82" s="117" t="s">
        <v>9</v>
      </c>
      <c r="C82" s="141" t="s">
        <v>10</v>
      </c>
      <c r="D82" s="115">
        <f>SUM(E82:F82)</f>
        <v>17532</v>
      </c>
      <c r="E82" s="124">
        <v>17532</v>
      </c>
      <c r="F82" s="115"/>
    </row>
    <row r="83" spans="1:6" s="113" customFormat="1" ht="15" customHeight="1">
      <c r="A83" s="118">
        <v>855</v>
      </c>
      <c r="B83" s="118"/>
      <c r="C83" s="142" t="s">
        <v>206</v>
      </c>
      <c r="D83" s="112">
        <f>D84+D86+D89+D91</f>
        <v>8813900</v>
      </c>
      <c r="E83" s="112">
        <f>E84+E86+E89+E91</f>
        <v>8813900</v>
      </c>
      <c r="F83" s="112"/>
    </row>
    <row r="84" spans="1:6" s="113" customFormat="1" ht="14.4" customHeight="1">
      <c r="A84" s="120">
        <v>85501</v>
      </c>
      <c r="B84" s="118"/>
      <c r="C84" s="243" t="s">
        <v>208</v>
      </c>
      <c r="D84" s="115">
        <f>SUM(D85:D85)</f>
        <v>6591000</v>
      </c>
      <c r="E84" s="115">
        <f>SUM(E85:E85)</f>
        <v>6591000</v>
      </c>
      <c r="F84" s="112"/>
    </row>
    <row r="85" spans="1:6" s="113" customFormat="1" ht="51.6" customHeight="1">
      <c r="A85" s="291"/>
      <c r="B85" s="292" t="s">
        <v>207</v>
      </c>
      <c r="C85" s="294" t="s">
        <v>213</v>
      </c>
      <c r="D85" s="293">
        <f>SUM(E85:F85)</f>
        <v>6591000</v>
      </c>
      <c r="E85" s="293">
        <v>6591000</v>
      </c>
      <c r="F85" s="293"/>
    </row>
    <row r="86" spans="1:6" s="113" customFormat="1" ht="30.6">
      <c r="A86" s="120">
        <v>85502</v>
      </c>
      <c r="B86" s="118"/>
      <c r="C86" s="139" t="s">
        <v>230</v>
      </c>
      <c r="D86" s="115">
        <f>SUM(D87:D88)</f>
        <v>1976900</v>
      </c>
      <c r="E86" s="115">
        <f>SUM(E87:E88)</f>
        <v>1976900</v>
      </c>
      <c r="F86" s="112"/>
    </row>
    <row r="87" spans="1:6" s="113" customFormat="1" ht="30.6">
      <c r="A87" s="8"/>
      <c r="B87" s="117">
        <v>2010</v>
      </c>
      <c r="C87" s="140" t="s">
        <v>14</v>
      </c>
      <c r="D87" s="115">
        <f>SUM(E87:F87)</f>
        <v>1951000</v>
      </c>
      <c r="E87" s="115">
        <v>1951000</v>
      </c>
      <c r="F87" s="115"/>
    </row>
    <row r="88" spans="1:6" s="113" customFormat="1" ht="40.799999999999997">
      <c r="A88" s="8"/>
      <c r="B88" s="117" t="s">
        <v>231</v>
      </c>
      <c r="C88" s="140" t="s">
        <v>248</v>
      </c>
      <c r="D88" s="115">
        <f>SUM(E88:F88)</f>
        <v>25900</v>
      </c>
      <c r="E88" s="115">
        <v>25900</v>
      </c>
      <c r="F88" s="115"/>
    </row>
    <row r="89" spans="1:6" s="323" customFormat="1" ht="14.4" customHeight="1">
      <c r="A89" s="120">
        <v>85504</v>
      </c>
      <c r="B89" s="118"/>
      <c r="C89" s="324" t="s">
        <v>250</v>
      </c>
      <c r="D89" s="115">
        <f>SUM(D90)</f>
        <v>230000</v>
      </c>
      <c r="E89" s="115">
        <f>SUM(E90)</f>
        <v>230000</v>
      </c>
      <c r="F89" s="322"/>
    </row>
    <row r="90" spans="1:6" s="113" customFormat="1" ht="30.6">
      <c r="A90" s="8"/>
      <c r="B90" s="117">
        <v>2010</v>
      </c>
      <c r="C90" s="140" t="s">
        <v>14</v>
      </c>
      <c r="D90" s="115">
        <f>SUM(E90:F90)</f>
        <v>230000</v>
      </c>
      <c r="E90" s="115">
        <v>230000</v>
      </c>
      <c r="F90" s="115"/>
    </row>
    <row r="91" spans="1:6" s="113" customFormat="1" ht="61.2">
      <c r="A91" s="120">
        <v>85513</v>
      </c>
      <c r="B91" s="121"/>
      <c r="C91" s="408" t="s">
        <v>329</v>
      </c>
      <c r="D91" s="115">
        <f>SUM(D92)</f>
        <v>16000</v>
      </c>
      <c r="E91" s="115">
        <f>SUM(E92)</f>
        <v>16000</v>
      </c>
      <c r="F91" s="115"/>
    </row>
    <row r="92" spans="1:6" s="113" customFormat="1" ht="30.6">
      <c r="A92" s="8"/>
      <c r="B92" s="117">
        <v>2010</v>
      </c>
      <c r="C92" s="140" t="s">
        <v>14</v>
      </c>
      <c r="D92" s="115">
        <f>SUM(E92:F92)</f>
        <v>16000</v>
      </c>
      <c r="E92" s="115">
        <v>16000</v>
      </c>
      <c r="F92" s="115"/>
    </row>
    <row r="93" spans="1:6" s="113" customFormat="1" ht="15" customHeight="1">
      <c r="A93" s="118">
        <v>900</v>
      </c>
      <c r="B93" s="118"/>
      <c r="C93" s="142" t="s">
        <v>8</v>
      </c>
      <c r="D93" s="112">
        <f>D94+D96</f>
        <v>1170000</v>
      </c>
      <c r="E93" s="112">
        <f>E94+E96</f>
        <v>1170000</v>
      </c>
      <c r="F93" s="112"/>
    </row>
    <row r="94" spans="1:6" s="113" customFormat="1" ht="15" customHeight="1">
      <c r="A94" s="73">
        <v>90002</v>
      </c>
      <c r="B94" s="118"/>
      <c r="C94" s="229" t="s">
        <v>274</v>
      </c>
      <c r="D94" s="115">
        <f>SUM(D95:D95)</f>
        <v>1150000</v>
      </c>
      <c r="E94" s="115">
        <f>SUM(E95:E95)</f>
        <v>1150000</v>
      </c>
      <c r="F94" s="112"/>
    </row>
    <row r="95" spans="1:6" s="113" customFormat="1" ht="20.399999999999999">
      <c r="A95" s="117"/>
      <c r="B95" s="117" t="s">
        <v>31</v>
      </c>
      <c r="C95" s="133" t="s">
        <v>351</v>
      </c>
      <c r="D95" s="115">
        <f t="shared" ref="D95" si="2">SUM(E95:F95)</f>
        <v>1150000</v>
      </c>
      <c r="E95" s="116">
        <v>1150000</v>
      </c>
      <c r="F95" s="115"/>
    </row>
    <row r="96" spans="1:6" s="113" customFormat="1" ht="20.399999999999999">
      <c r="A96" s="120">
        <v>90019</v>
      </c>
      <c r="B96" s="118"/>
      <c r="C96" s="133" t="s">
        <v>352</v>
      </c>
      <c r="D96" s="115">
        <f>D97</f>
        <v>20000</v>
      </c>
      <c r="E96" s="115">
        <f>E97</f>
        <v>20000</v>
      </c>
      <c r="F96" s="112"/>
    </row>
    <row r="97" spans="1:7" s="113" customFormat="1" ht="15" customHeight="1">
      <c r="A97" s="121"/>
      <c r="B97" s="117" t="s">
        <v>7</v>
      </c>
      <c r="C97" s="143" t="s">
        <v>6</v>
      </c>
      <c r="D97" s="115">
        <f>SUM(E97:F97)</f>
        <v>20000</v>
      </c>
      <c r="E97" s="115">
        <v>20000</v>
      </c>
      <c r="F97" s="115"/>
    </row>
    <row r="98" spans="1:7" s="126" customFormat="1" ht="19.8" customHeight="1">
      <c r="A98" s="433" t="s">
        <v>2</v>
      </c>
      <c r="B98" s="434"/>
      <c r="C98" s="435"/>
      <c r="D98" s="9">
        <f>D6+D11+D16+D22+D25+D52+D59+D71+D83+D93</f>
        <v>26910000</v>
      </c>
      <c r="E98" s="9">
        <f>E6+E11+E16+E22+E25+E52+E59+E71+E83+E93</f>
        <v>26860000</v>
      </c>
      <c r="F98" s="9">
        <f>F6+F11+F16+F22+F25+F52+F59+F71+F83+F93</f>
        <v>50000</v>
      </c>
      <c r="G98" s="125"/>
    </row>
    <row r="99" spans="1:7" s="113" customFormat="1" ht="15" customHeight="1">
      <c r="A99" s="121" t="s">
        <v>137</v>
      </c>
      <c r="B99" s="239"/>
      <c r="C99" s="150" t="s">
        <v>1</v>
      </c>
      <c r="D99" s="7">
        <f>SUM(D100:D101)</f>
        <v>9135262</v>
      </c>
      <c r="E99" s="7">
        <f>SUM(E100:E101)</f>
        <v>9135262</v>
      </c>
      <c r="F99" s="7">
        <f>SUM(F100:F101)</f>
        <v>0</v>
      </c>
    </row>
    <row r="100" spans="1:7" s="113" customFormat="1" ht="20.399999999999999">
      <c r="A100" s="127"/>
      <c r="B100" s="128"/>
      <c r="C100" s="151" t="s">
        <v>197</v>
      </c>
      <c r="D100" s="129">
        <f>E100</f>
        <v>8838430</v>
      </c>
      <c r="E100" s="129">
        <f>E18+E24+E85+E87+E90+E92</f>
        <v>8838430</v>
      </c>
      <c r="F100" s="7"/>
    </row>
    <row r="101" spans="1:7" s="113" customFormat="1" ht="15" customHeight="1">
      <c r="A101" s="127"/>
      <c r="B101" s="128"/>
      <c r="C101" s="151" t="s">
        <v>196</v>
      </c>
      <c r="D101" s="129">
        <f>E101</f>
        <v>296832</v>
      </c>
      <c r="E101" s="129">
        <f>E73+E75+E77+E80+E82</f>
        <v>296832</v>
      </c>
      <c r="F101" s="7"/>
    </row>
    <row r="102" spans="1:7" s="113" customFormat="1" ht="20.399999999999999">
      <c r="A102" s="240" t="s">
        <v>136</v>
      </c>
      <c r="B102" s="240"/>
      <c r="C102" s="152" t="s">
        <v>0</v>
      </c>
      <c r="D102" s="130">
        <f>E102</f>
        <v>150000</v>
      </c>
      <c r="E102" s="130">
        <f>E46</f>
        <v>150000</v>
      </c>
      <c r="F102" s="131"/>
    </row>
    <row r="103" spans="1:7" s="4" customFormat="1" ht="11.4">
      <c r="A103" s="6"/>
      <c r="B103" s="110"/>
      <c r="D103" s="5"/>
    </row>
  </sheetData>
  <mergeCells count="8">
    <mergeCell ref="A98:C98"/>
    <mergeCell ref="C1:F1"/>
    <mergeCell ref="A2:A4"/>
    <mergeCell ref="B2:B4"/>
    <mergeCell ref="C2:C4"/>
    <mergeCell ref="D2:F2"/>
    <mergeCell ref="D3:D4"/>
    <mergeCell ref="E3:F3"/>
  </mergeCells>
  <printOptions horizontalCentered="1" verticalCentered="1"/>
  <pageMargins left="0.78740157480314965" right="0.78740157480314965" top="1.1811023622047245" bottom="0.98425196850393704" header="0.51181102362204722" footer="0"/>
  <pageSetup paperSize="9" scale="95" orientation="portrait" r:id="rId1"/>
  <headerFooter alignWithMargins="0">
    <oddHeader>&amp;RTabela nr 1
do Uchwały Budżetowej X/70/2019 
z dnia 30 grudnia 2019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Normal="100" workbookViewId="0">
      <selection activeCell="C1" sqref="C1"/>
    </sheetView>
  </sheetViews>
  <sheetFormatPr defaultColWidth="10.33203125" defaultRowHeight="13.8"/>
  <cols>
    <col min="1" max="1" width="4.109375" style="22" customWidth="1"/>
    <col min="2" max="2" width="6.33203125" style="21" customWidth="1"/>
    <col min="3" max="3" width="28.33203125" style="20" customWidth="1"/>
    <col min="4" max="4" width="10.6640625" style="20" customWidth="1"/>
    <col min="5" max="5" width="11" style="19" customWidth="1"/>
    <col min="6" max="6" width="11.44140625" style="19" customWidth="1"/>
    <col min="7" max="7" width="10.33203125" style="1" customWidth="1"/>
    <col min="8" max="8" width="11" style="1" customWidth="1"/>
    <col min="9" max="9" width="9.88671875" style="1" customWidth="1"/>
    <col min="10" max="10" width="10.33203125" style="1" customWidth="1"/>
    <col min="11" max="11" width="10.6640625" style="1" customWidth="1"/>
    <col min="12" max="12" width="6.88671875" style="1" customWidth="1"/>
    <col min="13" max="13" width="8" style="1" customWidth="1"/>
    <col min="14" max="14" width="10.5546875" style="1" customWidth="1"/>
    <col min="15" max="15" width="10.44140625" style="1" customWidth="1"/>
    <col min="16" max="16" width="10.6640625" style="1" customWidth="1"/>
    <col min="17" max="16384" width="10.33203125" style="1"/>
  </cols>
  <sheetData>
    <row r="1" spans="1:16" ht="20.399999999999999" customHeight="1">
      <c r="A1" s="79"/>
      <c r="B1" s="79"/>
      <c r="C1" s="18"/>
      <c r="D1" s="79"/>
      <c r="E1" s="79" t="s">
        <v>339</v>
      </c>
      <c r="F1" s="79"/>
      <c r="G1" s="79"/>
      <c r="H1" s="79"/>
      <c r="I1" s="79"/>
      <c r="J1" s="79"/>
    </row>
    <row r="2" spans="1:16" s="23" customFormat="1" ht="14.25" customHeight="1">
      <c r="A2" s="452" t="s">
        <v>94</v>
      </c>
      <c r="B2" s="452" t="s">
        <v>93</v>
      </c>
      <c r="C2" s="452" t="s">
        <v>92</v>
      </c>
      <c r="D2" s="481" t="s">
        <v>91</v>
      </c>
      <c r="E2" s="483" t="s">
        <v>114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16" s="23" customFormat="1" ht="11.25" customHeight="1">
      <c r="A3" s="453"/>
      <c r="B3" s="453"/>
      <c r="C3" s="453"/>
      <c r="D3" s="459"/>
      <c r="E3" s="475" t="s">
        <v>89</v>
      </c>
      <c r="F3" s="478" t="s">
        <v>62</v>
      </c>
      <c r="G3" s="485"/>
      <c r="H3" s="485"/>
      <c r="I3" s="485"/>
      <c r="J3" s="485"/>
      <c r="K3" s="485"/>
      <c r="L3" s="485"/>
      <c r="M3" s="479"/>
      <c r="N3" s="475" t="s">
        <v>88</v>
      </c>
      <c r="O3" s="483" t="s">
        <v>62</v>
      </c>
      <c r="P3" s="484"/>
    </row>
    <row r="4" spans="1:16" s="23" customFormat="1" ht="11.25" customHeight="1">
      <c r="A4" s="453"/>
      <c r="B4" s="453"/>
      <c r="C4" s="453"/>
      <c r="D4" s="459"/>
      <c r="E4" s="471"/>
      <c r="F4" s="468"/>
      <c r="G4" s="469"/>
      <c r="H4" s="469"/>
      <c r="I4" s="469"/>
      <c r="J4" s="469"/>
      <c r="K4" s="469"/>
      <c r="L4" s="469"/>
      <c r="M4" s="470"/>
      <c r="N4" s="471"/>
      <c r="O4" s="475" t="s">
        <v>87</v>
      </c>
      <c r="P4" s="476" t="s">
        <v>86</v>
      </c>
    </row>
    <row r="5" spans="1:16" s="23" customFormat="1" ht="11.25" customHeight="1">
      <c r="A5" s="453"/>
      <c r="B5" s="453"/>
      <c r="C5" s="453"/>
      <c r="D5" s="459"/>
      <c r="E5" s="471"/>
      <c r="F5" s="475" t="s">
        <v>85</v>
      </c>
      <c r="G5" s="478" t="s">
        <v>62</v>
      </c>
      <c r="H5" s="479"/>
      <c r="I5" s="475" t="s">
        <v>84</v>
      </c>
      <c r="J5" s="475" t="s">
        <v>83</v>
      </c>
      <c r="K5" s="475" t="s">
        <v>82</v>
      </c>
      <c r="L5" s="475" t="s">
        <v>81</v>
      </c>
      <c r="M5" s="475" t="s">
        <v>80</v>
      </c>
      <c r="N5" s="471"/>
      <c r="O5" s="471"/>
      <c r="P5" s="477"/>
    </row>
    <row r="6" spans="1:16" s="23" customFormat="1" ht="11.25" customHeight="1">
      <c r="A6" s="453"/>
      <c r="B6" s="453"/>
      <c r="C6" s="453"/>
      <c r="D6" s="459"/>
      <c r="E6" s="471"/>
      <c r="F6" s="471"/>
      <c r="G6" s="468"/>
      <c r="H6" s="470"/>
      <c r="I6" s="471"/>
      <c r="J6" s="471"/>
      <c r="K6" s="471"/>
      <c r="L6" s="471"/>
      <c r="M6" s="471"/>
      <c r="N6" s="471"/>
      <c r="O6" s="471"/>
      <c r="P6" s="476" t="s">
        <v>79</v>
      </c>
    </row>
    <row r="7" spans="1:16" s="23" customFormat="1" ht="64.8" customHeight="1">
      <c r="A7" s="454"/>
      <c r="B7" s="454"/>
      <c r="C7" s="454"/>
      <c r="D7" s="460"/>
      <c r="E7" s="482"/>
      <c r="F7" s="482"/>
      <c r="G7" s="78" t="s">
        <v>78</v>
      </c>
      <c r="H7" s="78" t="s">
        <v>77</v>
      </c>
      <c r="I7" s="482"/>
      <c r="J7" s="482"/>
      <c r="K7" s="482"/>
      <c r="L7" s="482"/>
      <c r="M7" s="482"/>
      <c r="N7" s="482"/>
      <c r="O7" s="482"/>
      <c r="P7" s="477"/>
    </row>
    <row r="8" spans="1:16" s="23" customFormat="1" ht="15.6" customHeight="1">
      <c r="A8" s="53">
        <v>1</v>
      </c>
      <c r="B8" s="55">
        <v>2</v>
      </c>
      <c r="C8" s="55">
        <v>3</v>
      </c>
      <c r="D8" s="55">
        <v>4</v>
      </c>
      <c r="E8" s="54">
        <v>6</v>
      </c>
      <c r="F8" s="54">
        <v>7</v>
      </c>
      <c r="G8" s="53">
        <v>8</v>
      </c>
      <c r="H8" s="53">
        <v>9</v>
      </c>
      <c r="I8" s="53">
        <v>10</v>
      </c>
      <c r="J8" s="53">
        <v>11</v>
      </c>
      <c r="K8" s="53">
        <v>12</v>
      </c>
      <c r="L8" s="53">
        <v>13</v>
      </c>
      <c r="M8" s="53">
        <v>14</v>
      </c>
      <c r="N8" s="53">
        <v>15</v>
      </c>
      <c r="O8" s="53">
        <v>16</v>
      </c>
      <c r="P8" s="53">
        <v>17</v>
      </c>
    </row>
    <row r="9" spans="1:16" s="76" customFormat="1" ht="15" customHeight="1">
      <c r="A9" s="168">
        <v>10</v>
      </c>
      <c r="B9" s="77"/>
      <c r="C9" s="178" t="s">
        <v>59</v>
      </c>
      <c r="D9" s="65">
        <f>SUM(D10:D11)</f>
        <v>256000</v>
      </c>
      <c r="E9" s="65">
        <f>SUM(E10:E11)</f>
        <v>82000</v>
      </c>
      <c r="F9" s="65">
        <f>SUM(F10:F11)</f>
        <v>82000</v>
      </c>
      <c r="G9" s="65"/>
      <c r="H9" s="65">
        <f>SUM(H10:H11)</f>
        <v>82000</v>
      </c>
      <c r="I9" s="49"/>
      <c r="J9" s="49"/>
      <c r="K9" s="49"/>
      <c r="L9" s="49"/>
      <c r="M9" s="49"/>
      <c r="N9" s="65">
        <f>SUM(N10:N11)</f>
        <v>174000</v>
      </c>
      <c r="O9" s="65">
        <f>SUM(O10:O11)</f>
        <v>174000</v>
      </c>
      <c r="P9" s="65"/>
    </row>
    <row r="10" spans="1:16" s="23" customFormat="1" ht="22.5" customHeight="1">
      <c r="A10" s="168"/>
      <c r="B10" s="171">
        <v>1010</v>
      </c>
      <c r="C10" s="10" t="s">
        <v>57</v>
      </c>
      <c r="D10" s="34">
        <f>E10+N10</f>
        <v>244120</v>
      </c>
      <c r="E10" s="33">
        <f>F10+I10+J10</f>
        <v>70120</v>
      </c>
      <c r="F10" s="58">
        <f>G10+H10</f>
        <v>70120</v>
      </c>
      <c r="G10" s="29"/>
      <c r="H10" s="28">
        <v>70120</v>
      </c>
      <c r="I10" s="30"/>
      <c r="J10" s="30"/>
      <c r="K10" s="30"/>
      <c r="L10" s="30"/>
      <c r="M10" s="30"/>
      <c r="N10" s="40">
        <f>O10</f>
        <v>174000</v>
      </c>
      <c r="O10" s="28">
        <v>174000</v>
      </c>
      <c r="P10" s="46"/>
    </row>
    <row r="11" spans="1:16" s="23" customFormat="1" ht="15" customHeight="1">
      <c r="A11" s="168"/>
      <c r="B11" s="176">
        <v>1030</v>
      </c>
      <c r="C11" s="10" t="s">
        <v>113</v>
      </c>
      <c r="D11" s="34">
        <f>E11+N11</f>
        <v>11880</v>
      </c>
      <c r="E11" s="33">
        <f>F11+I11+J11</f>
        <v>11880</v>
      </c>
      <c r="F11" s="58">
        <f>G11+H11</f>
        <v>11880</v>
      </c>
      <c r="G11" s="29"/>
      <c r="H11" s="37">
        <v>11880</v>
      </c>
      <c r="I11" s="30"/>
      <c r="J11" s="30"/>
      <c r="K11" s="30"/>
      <c r="L11" s="30"/>
      <c r="M11" s="30"/>
      <c r="N11" s="30"/>
      <c r="O11" s="30"/>
      <c r="P11" s="30"/>
    </row>
    <row r="12" spans="1:16" s="23" customFormat="1" ht="15" customHeight="1">
      <c r="A12" s="166">
        <v>600</v>
      </c>
      <c r="B12" s="172"/>
      <c r="C12" s="69" t="s">
        <v>112</v>
      </c>
      <c r="D12" s="65">
        <f t="shared" ref="D12:I12" si="0">SUM(D13:D16)</f>
        <v>2000000</v>
      </c>
      <c r="E12" s="65">
        <f t="shared" si="0"/>
        <v>670000</v>
      </c>
      <c r="F12" s="65">
        <f t="shared" si="0"/>
        <v>520000</v>
      </c>
      <c r="G12" s="65"/>
      <c r="H12" s="65">
        <f t="shared" si="0"/>
        <v>520000</v>
      </c>
      <c r="I12" s="65">
        <f t="shared" si="0"/>
        <v>150000</v>
      </c>
      <c r="J12" s="49"/>
      <c r="K12" s="49"/>
      <c r="L12" s="49"/>
      <c r="M12" s="49"/>
      <c r="N12" s="41">
        <f>SUM(N14:N16)</f>
        <v>1330000</v>
      </c>
      <c r="O12" s="41">
        <f>SUM(O14:O16)</f>
        <v>1330000</v>
      </c>
      <c r="P12" s="49"/>
    </row>
    <row r="13" spans="1:16" s="23" customFormat="1" ht="15.6" customHeight="1">
      <c r="A13" s="166"/>
      <c r="B13" s="173">
        <v>60004</v>
      </c>
      <c r="C13" s="10" t="s">
        <v>111</v>
      </c>
      <c r="D13" s="34">
        <f t="shared" ref="D13" si="1">E13+N13</f>
        <v>50000</v>
      </c>
      <c r="E13" s="33">
        <f>F13+I13+J13</f>
        <v>50000</v>
      </c>
      <c r="F13" s="58"/>
      <c r="G13" s="29"/>
      <c r="H13" s="37"/>
      <c r="I13" s="28">
        <v>50000</v>
      </c>
      <c r="J13" s="30"/>
      <c r="K13" s="30"/>
      <c r="L13" s="30"/>
      <c r="M13" s="30"/>
      <c r="N13" s="30"/>
      <c r="O13" s="30"/>
      <c r="P13" s="30"/>
    </row>
    <row r="14" spans="1:16" s="23" customFormat="1" ht="15" customHeight="1">
      <c r="A14" s="166"/>
      <c r="B14" s="173">
        <v>60013</v>
      </c>
      <c r="C14" s="10" t="s">
        <v>110</v>
      </c>
      <c r="D14" s="34">
        <f t="shared" ref="D14:D18" si="2">E14+N14</f>
        <v>501621</v>
      </c>
      <c r="E14" s="33">
        <f>F14+I14+J14</f>
        <v>1621</v>
      </c>
      <c r="F14" s="58">
        <f>G14+H14</f>
        <v>1621</v>
      </c>
      <c r="G14" s="29"/>
      <c r="H14" s="37">
        <v>1621</v>
      </c>
      <c r="I14" s="30"/>
      <c r="J14" s="30"/>
      <c r="K14" s="30"/>
      <c r="L14" s="30"/>
      <c r="M14" s="30"/>
      <c r="N14" s="40">
        <f>O14</f>
        <v>500000</v>
      </c>
      <c r="O14" s="28">
        <v>500000</v>
      </c>
      <c r="P14" s="30"/>
    </row>
    <row r="15" spans="1:16" s="24" customFormat="1" ht="15" customHeight="1">
      <c r="A15" s="166"/>
      <c r="B15" s="173">
        <v>60014</v>
      </c>
      <c r="C15" s="10" t="s">
        <v>109</v>
      </c>
      <c r="D15" s="34">
        <f t="shared" si="2"/>
        <v>530000</v>
      </c>
      <c r="E15" s="33">
        <f>F15+I15+J15</f>
        <v>130000</v>
      </c>
      <c r="F15" s="58">
        <f>G15+H15</f>
        <v>30000</v>
      </c>
      <c r="G15" s="28"/>
      <c r="H15" s="28">
        <v>30000</v>
      </c>
      <c r="I15" s="28">
        <v>100000</v>
      </c>
      <c r="J15" s="30"/>
      <c r="K15" s="30"/>
      <c r="L15" s="30"/>
      <c r="M15" s="30"/>
      <c r="N15" s="40">
        <f>O15</f>
        <v>400000</v>
      </c>
      <c r="O15" s="28">
        <v>400000</v>
      </c>
      <c r="P15" s="30"/>
    </row>
    <row r="16" spans="1:16" s="23" customFormat="1" ht="15" customHeight="1">
      <c r="A16" s="166"/>
      <c r="B16" s="173">
        <v>60016</v>
      </c>
      <c r="C16" s="10" t="s">
        <v>108</v>
      </c>
      <c r="D16" s="34">
        <f t="shared" si="2"/>
        <v>918379</v>
      </c>
      <c r="E16" s="33">
        <f>F16+I16+J16</f>
        <v>488379</v>
      </c>
      <c r="F16" s="58">
        <f>G16+H16</f>
        <v>488379</v>
      </c>
      <c r="G16" s="28"/>
      <c r="H16" s="28">
        <v>488379</v>
      </c>
      <c r="I16" s="30"/>
      <c r="J16" s="30"/>
      <c r="K16" s="30"/>
      <c r="L16" s="30"/>
      <c r="M16" s="30"/>
      <c r="N16" s="40">
        <f>O16</f>
        <v>430000</v>
      </c>
      <c r="O16" s="28">
        <v>430000</v>
      </c>
      <c r="P16" s="30"/>
    </row>
    <row r="17" spans="1:16" s="23" customFormat="1" ht="15" customHeight="1">
      <c r="A17" s="166">
        <v>700</v>
      </c>
      <c r="B17" s="172"/>
      <c r="C17" s="69" t="s">
        <v>55</v>
      </c>
      <c r="D17" s="65">
        <f>D18</f>
        <v>26000</v>
      </c>
      <c r="E17" s="65">
        <f>E18</f>
        <v>26000</v>
      </c>
      <c r="F17" s="65">
        <f>F18</f>
        <v>26000</v>
      </c>
      <c r="G17" s="65"/>
      <c r="H17" s="65">
        <f>H18</f>
        <v>26000</v>
      </c>
      <c r="I17" s="49"/>
      <c r="J17" s="49"/>
      <c r="K17" s="49"/>
      <c r="L17" s="49"/>
      <c r="M17" s="49"/>
      <c r="N17" s="49"/>
      <c r="O17" s="41"/>
      <c r="P17" s="49"/>
    </row>
    <row r="18" spans="1:16" s="23" customFormat="1" ht="15" customHeight="1">
      <c r="A18" s="169"/>
      <c r="B18" s="173">
        <v>70005</v>
      </c>
      <c r="C18" s="10" t="s">
        <v>54</v>
      </c>
      <c r="D18" s="34">
        <f t="shared" si="2"/>
        <v>26000</v>
      </c>
      <c r="E18" s="33">
        <f>F18+I18+J18</f>
        <v>26000</v>
      </c>
      <c r="F18" s="58">
        <f>G18+H18</f>
        <v>26000</v>
      </c>
      <c r="G18" s="58"/>
      <c r="H18" s="37">
        <v>26000</v>
      </c>
      <c r="I18" s="30"/>
      <c r="J18" s="30"/>
      <c r="K18" s="30"/>
      <c r="L18" s="30"/>
      <c r="M18" s="30"/>
      <c r="N18" s="40"/>
      <c r="O18" s="75"/>
      <c r="P18" s="30"/>
    </row>
    <row r="19" spans="1:16" s="23" customFormat="1" ht="15" customHeight="1">
      <c r="A19" s="166">
        <v>710</v>
      </c>
      <c r="B19" s="172"/>
      <c r="C19" s="179" t="s">
        <v>53</v>
      </c>
      <c r="D19" s="65">
        <f>D20+D21</f>
        <v>74000</v>
      </c>
      <c r="E19" s="65">
        <f>E20+E21</f>
        <v>74000</v>
      </c>
      <c r="F19" s="65">
        <f>F20+F21</f>
        <v>74000</v>
      </c>
      <c r="G19" s="65"/>
      <c r="H19" s="65">
        <f>H20+H21</f>
        <v>74000</v>
      </c>
      <c r="I19" s="65"/>
      <c r="J19" s="65"/>
      <c r="K19" s="65"/>
      <c r="L19" s="49"/>
      <c r="M19" s="49"/>
      <c r="N19" s="49"/>
      <c r="O19" s="49"/>
      <c r="P19" s="49"/>
    </row>
    <row r="20" spans="1:16" s="24" customFormat="1" ht="15" customHeight="1">
      <c r="A20" s="166"/>
      <c r="B20" s="173">
        <v>71004</v>
      </c>
      <c r="C20" s="10" t="s">
        <v>107</v>
      </c>
      <c r="D20" s="34">
        <f>+E20</f>
        <v>20000</v>
      </c>
      <c r="E20" s="33">
        <f>F20+I20+J20</f>
        <v>20000</v>
      </c>
      <c r="F20" s="58">
        <f>G20+H20</f>
        <v>20000</v>
      </c>
      <c r="G20" s="58"/>
      <c r="H20" s="61">
        <v>20000</v>
      </c>
      <c r="I20" s="30"/>
      <c r="J20" s="30"/>
      <c r="K20" s="30"/>
      <c r="L20" s="30"/>
      <c r="M20" s="30"/>
      <c r="N20" s="30"/>
      <c r="O20" s="30"/>
      <c r="P20" s="30"/>
    </row>
    <row r="21" spans="1:16" s="23" customFormat="1" ht="15" customHeight="1">
      <c r="A21" s="166"/>
      <c r="B21" s="173">
        <v>71095</v>
      </c>
      <c r="C21" s="10" t="s">
        <v>5</v>
      </c>
      <c r="D21" s="34">
        <f>+E21</f>
        <v>54000</v>
      </c>
      <c r="E21" s="33">
        <f>F21+I21+J21</f>
        <v>54000</v>
      </c>
      <c r="F21" s="58">
        <f>G21+H21</f>
        <v>54000</v>
      </c>
      <c r="G21" s="58"/>
      <c r="H21" s="38">
        <v>54000</v>
      </c>
      <c r="I21" s="74"/>
      <c r="J21" s="30"/>
      <c r="K21" s="30"/>
      <c r="L21" s="30"/>
      <c r="M21" s="30"/>
      <c r="N21" s="30"/>
      <c r="O21" s="30"/>
      <c r="P21" s="30"/>
    </row>
    <row r="22" spans="1:16" s="23" customFormat="1" ht="15" customHeight="1">
      <c r="A22" s="166">
        <v>750</v>
      </c>
      <c r="B22" s="172"/>
      <c r="C22" s="69" t="s">
        <v>52</v>
      </c>
      <c r="D22" s="65">
        <f t="shared" ref="D22:H22" si="3">SUM(D23:D27)</f>
        <v>2652339</v>
      </c>
      <c r="E22" s="65">
        <f t="shared" si="3"/>
        <v>2652339</v>
      </c>
      <c r="F22" s="65">
        <f t="shared" si="3"/>
        <v>2528006</v>
      </c>
      <c r="G22" s="65">
        <f t="shared" si="3"/>
        <v>1918880</v>
      </c>
      <c r="H22" s="65">
        <f t="shared" si="3"/>
        <v>609126</v>
      </c>
      <c r="I22" s="65">
        <f>SUM(I23:I27)</f>
        <v>2433</v>
      </c>
      <c r="J22" s="65">
        <f>SUM(J23:J27)</f>
        <v>105000</v>
      </c>
      <c r="K22" s="65">
        <f>SUM(K23:K27)</f>
        <v>16900</v>
      </c>
      <c r="L22" s="49"/>
      <c r="M22" s="49"/>
      <c r="N22" s="65"/>
      <c r="O22" s="65"/>
      <c r="P22" s="65"/>
    </row>
    <row r="23" spans="1:16" s="24" customFormat="1" ht="15" customHeight="1">
      <c r="A23" s="167"/>
      <c r="B23" s="174">
        <v>75011</v>
      </c>
      <c r="C23" s="10" t="s">
        <v>51</v>
      </c>
      <c r="D23" s="34">
        <f>E23</f>
        <v>49131</v>
      </c>
      <c r="E23" s="33">
        <f>F23+I23+J23</f>
        <v>49131</v>
      </c>
      <c r="F23" s="58">
        <f>G23+H23</f>
        <v>49131</v>
      </c>
      <c r="G23" s="28">
        <v>44880</v>
      </c>
      <c r="H23" s="28">
        <v>4251</v>
      </c>
      <c r="I23" s="30"/>
      <c r="J23" s="72"/>
      <c r="K23" s="30"/>
      <c r="L23" s="30"/>
      <c r="M23" s="30"/>
      <c r="N23" s="30"/>
      <c r="O23" s="30"/>
      <c r="P23" s="30"/>
    </row>
    <row r="24" spans="1:16" s="23" customFormat="1" ht="22.05" customHeight="1">
      <c r="A24" s="167"/>
      <c r="B24" s="175">
        <v>75022</v>
      </c>
      <c r="C24" s="10" t="s">
        <v>106</v>
      </c>
      <c r="D24" s="34">
        <f>E24</f>
        <v>87000</v>
      </c>
      <c r="E24" s="33">
        <f>F24+I24+J24</f>
        <v>87000</v>
      </c>
      <c r="F24" s="58">
        <f>G24+H24</f>
        <v>7000</v>
      </c>
      <c r="G24" s="58"/>
      <c r="H24" s="28">
        <v>7000</v>
      </c>
      <c r="I24" s="30"/>
      <c r="J24" s="28">
        <v>80000</v>
      </c>
      <c r="K24" s="30"/>
      <c r="L24" s="30"/>
      <c r="M24" s="30"/>
      <c r="N24" s="29"/>
      <c r="O24" s="29"/>
      <c r="P24" s="30"/>
    </row>
    <row r="25" spans="1:16" s="23" customFormat="1" ht="22.05" customHeight="1">
      <c r="A25" s="167"/>
      <c r="B25" s="175">
        <v>75023</v>
      </c>
      <c r="C25" s="10" t="s">
        <v>50</v>
      </c>
      <c r="D25" s="34">
        <f>E25+N25</f>
        <v>2334100</v>
      </c>
      <c r="E25" s="33">
        <f>F25+I25+J25</f>
        <v>2334100</v>
      </c>
      <c r="F25" s="58">
        <f>G25+H25</f>
        <v>2329100</v>
      </c>
      <c r="G25" s="28">
        <v>1867000</v>
      </c>
      <c r="H25" s="28">
        <v>462100</v>
      </c>
      <c r="I25" s="30"/>
      <c r="J25" s="28">
        <v>5000</v>
      </c>
      <c r="K25" s="30"/>
      <c r="L25" s="30"/>
      <c r="M25" s="30"/>
      <c r="N25" s="40"/>
      <c r="O25" s="28"/>
      <c r="P25" s="46"/>
    </row>
    <row r="26" spans="1:16" s="23" customFormat="1" ht="22.05" customHeight="1">
      <c r="A26" s="170"/>
      <c r="B26" s="175">
        <v>75075</v>
      </c>
      <c r="C26" s="64" t="s">
        <v>105</v>
      </c>
      <c r="D26" s="63">
        <f>E26</f>
        <v>132000</v>
      </c>
      <c r="E26" s="62">
        <f>F26+I26+J26</f>
        <v>132000</v>
      </c>
      <c r="F26" s="32">
        <f>G26+H26</f>
        <v>132000</v>
      </c>
      <c r="G26" s="61">
        <v>7000</v>
      </c>
      <c r="H26" s="61">
        <v>125000</v>
      </c>
      <c r="I26" s="60"/>
      <c r="J26" s="61"/>
      <c r="K26" s="60"/>
      <c r="L26" s="60"/>
      <c r="M26" s="60"/>
      <c r="N26" s="60"/>
      <c r="O26" s="60"/>
      <c r="P26" s="60"/>
    </row>
    <row r="27" spans="1:16" s="23" customFormat="1" ht="15" customHeight="1">
      <c r="A27" s="167"/>
      <c r="B27" s="177">
        <v>75095</v>
      </c>
      <c r="C27" s="10" t="s">
        <v>5</v>
      </c>
      <c r="D27" s="34">
        <f>E27+N27</f>
        <v>50108</v>
      </c>
      <c r="E27" s="33">
        <f>F27+I27+J27+K27</f>
        <v>50108</v>
      </c>
      <c r="F27" s="58">
        <f>G27+H27</f>
        <v>10775</v>
      </c>
      <c r="G27" s="58"/>
      <c r="H27" s="31">
        <v>10775</v>
      </c>
      <c r="I27" s="31">
        <v>2433</v>
      </c>
      <c r="J27" s="31">
        <v>20000</v>
      </c>
      <c r="K27" s="29">
        <v>16900</v>
      </c>
      <c r="L27" s="30"/>
      <c r="M27" s="30"/>
      <c r="N27" s="40"/>
      <c r="O27" s="40"/>
      <c r="P27" s="31"/>
    </row>
    <row r="28" spans="1:16" s="23" customFormat="1" ht="31.8" customHeight="1">
      <c r="A28" s="164">
        <v>751</v>
      </c>
      <c r="B28" s="45"/>
      <c r="C28" s="48" t="s">
        <v>48</v>
      </c>
      <c r="D28" s="65">
        <f>SUM(D29)</f>
        <v>1299</v>
      </c>
      <c r="E28" s="65">
        <f>SUM(E29)</f>
        <v>1299</v>
      </c>
      <c r="F28" s="65">
        <f>SUM(F29)</f>
        <v>1299</v>
      </c>
      <c r="G28" s="65"/>
      <c r="H28" s="65">
        <f>SUM(H29)</f>
        <v>1299</v>
      </c>
      <c r="I28" s="49"/>
      <c r="J28" s="65"/>
      <c r="K28" s="49"/>
      <c r="L28" s="49"/>
      <c r="M28" s="49"/>
      <c r="N28" s="49"/>
      <c r="O28" s="49"/>
      <c r="P28" s="49"/>
    </row>
    <row r="29" spans="1:16" s="23" customFormat="1" ht="25.2" customHeight="1">
      <c r="A29" s="165"/>
      <c r="B29" s="59">
        <v>75101</v>
      </c>
      <c r="C29" s="52" t="s">
        <v>47</v>
      </c>
      <c r="D29" s="51">
        <f>E29</f>
        <v>1299</v>
      </c>
      <c r="E29" s="33">
        <f>F29+I29+J29</f>
        <v>1299</v>
      </c>
      <c r="F29" s="58">
        <f>G29+H29</f>
        <v>1299</v>
      </c>
      <c r="G29" s="37"/>
      <c r="H29" s="28">
        <v>1299</v>
      </c>
      <c r="I29" s="72"/>
      <c r="J29" s="37"/>
      <c r="K29" s="30"/>
      <c r="L29" s="30"/>
      <c r="M29" s="30"/>
      <c r="N29" s="30"/>
      <c r="O29" s="30"/>
      <c r="P29" s="30"/>
    </row>
    <row r="30" spans="1:16" s="23" customFormat="1" ht="20.399999999999999" customHeight="1">
      <c r="A30" s="164">
        <v>754</v>
      </c>
      <c r="B30" s="45"/>
      <c r="C30" s="48" t="s">
        <v>104</v>
      </c>
      <c r="D30" s="65">
        <f>SUM(D31:D31)</f>
        <v>511000</v>
      </c>
      <c r="E30" s="65">
        <f>SUM(E31:E31)</f>
        <v>511000</v>
      </c>
      <c r="F30" s="65">
        <f>SUM(F31:F31)</f>
        <v>470700</v>
      </c>
      <c r="G30" s="65">
        <f>SUM(G31:G31)</f>
        <v>125700</v>
      </c>
      <c r="H30" s="65">
        <f>SUM(H31:H31)</f>
        <v>345000</v>
      </c>
      <c r="I30" s="65"/>
      <c r="J30" s="65">
        <f>SUM(J31:J31)</f>
        <v>40300</v>
      </c>
      <c r="K30" s="49"/>
      <c r="L30" s="49"/>
      <c r="M30" s="49"/>
      <c r="N30" s="65"/>
      <c r="O30" s="65"/>
      <c r="P30" s="49"/>
    </row>
    <row r="31" spans="1:16" s="23" customFormat="1" ht="18" customHeight="1">
      <c r="A31" s="164"/>
      <c r="B31" s="73">
        <v>75412</v>
      </c>
      <c r="C31" s="10" t="s">
        <v>103</v>
      </c>
      <c r="D31" s="34">
        <f>E31+N31</f>
        <v>511000</v>
      </c>
      <c r="E31" s="33">
        <f>F31+I31+J31</f>
        <v>511000</v>
      </c>
      <c r="F31" s="58">
        <f>G31+H31</f>
        <v>470700</v>
      </c>
      <c r="G31" s="71">
        <v>125700</v>
      </c>
      <c r="H31" s="38">
        <v>345000</v>
      </c>
      <c r="I31" s="38"/>
      <c r="J31" s="38">
        <v>40300</v>
      </c>
      <c r="K31" s="30"/>
      <c r="L31" s="30"/>
      <c r="M31" s="30"/>
      <c r="N31" s="38"/>
      <c r="O31" s="38"/>
      <c r="P31" s="30"/>
    </row>
    <row r="32" spans="1:16" s="24" customFormat="1" ht="15" customHeight="1">
      <c r="A32" s="166">
        <v>758</v>
      </c>
      <c r="B32" s="70"/>
      <c r="C32" s="69" t="s">
        <v>27</v>
      </c>
      <c r="D32" s="65">
        <f>SUM(D33:D40)</f>
        <v>269880</v>
      </c>
      <c r="E32" s="65">
        <f>SUM(E33:E40)</f>
        <v>269880</v>
      </c>
      <c r="F32" s="65">
        <f>SUM(F33:F40)</f>
        <v>269880</v>
      </c>
      <c r="G32" s="43"/>
      <c r="H32" s="65">
        <f>SUM(H33:H40)</f>
        <v>269880</v>
      </c>
      <c r="I32" s="41"/>
      <c r="J32" s="41"/>
      <c r="K32" s="49"/>
      <c r="L32" s="49"/>
      <c r="M32" s="49"/>
      <c r="N32" s="49"/>
      <c r="O32" s="49"/>
      <c r="P32" s="49"/>
    </row>
    <row r="33" spans="1:16" s="23" customFormat="1" ht="15.6" customHeight="1">
      <c r="A33" s="452" t="s">
        <v>94</v>
      </c>
      <c r="B33" s="452" t="s">
        <v>93</v>
      </c>
      <c r="C33" s="490" t="s">
        <v>92</v>
      </c>
      <c r="D33" s="458" t="s">
        <v>91</v>
      </c>
      <c r="E33" s="461" t="s">
        <v>90</v>
      </c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3"/>
    </row>
    <row r="34" spans="1:16" s="23" customFormat="1" ht="10.8" customHeight="1">
      <c r="A34" s="453"/>
      <c r="B34" s="453"/>
      <c r="C34" s="491"/>
      <c r="D34" s="459"/>
      <c r="E34" s="471" t="s">
        <v>89</v>
      </c>
      <c r="F34" s="466" t="s">
        <v>62</v>
      </c>
      <c r="G34" s="467"/>
      <c r="H34" s="467"/>
      <c r="I34" s="467"/>
      <c r="J34" s="467"/>
      <c r="K34" s="467"/>
      <c r="L34" s="467"/>
      <c r="M34" s="464"/>
      <c r="N34" s="471" t="s">
        <v>88</v>
      </c>
      <c r="O34" s="468" t="s">
        <v>62</v>
      </c>
      <c r="P34" s="493"/>
    </row>
    <row r="35" spans="1:16" s="23" customFormat="1" ht="10.8" customHeight="1">
      <c r="A35" s="453"/>
      <c r="B35" s="453"/>
      <c r="C35" s="491"/>
      <c r="D35" s="459"/>
      <c r="E35" s="471"/>
      <c r="F35" s="468"/>
      <c r="G35" s="469"/>
      <c r="H35" s="469"/>
      <c r="I35" s="469"/>
      <c r="J35" s="469"/>
      <c r="K35" s="469"/>
      <c r="L35" s="469"/>
      <c r="M35" s="470"/>
      <c r="N35" s="471"/>
      <c r="O35" s="475" t="s">
        <v>87</v>
      </c>
      <c r="P35" s="476" t="s">
        <v>86</v>
      </c>
    </row>
    <row r="36" spans="1:16" s="23" customFormat="1" ht="8.85" customHeight="1">
      <c r="A36" s="453"/>
      <c r="B36" s="453"/>
      <c r="C36" s="491"/>
      <c r="D36" s="459"/>
      <c r="E36" s="471"/>
      <c r="F36" s="475" t="s">
        <v>85</v>
      </c>
      <c r="G36" s="478" t="s">
        <v>62</v>
      </c>
      <c r="H36" s="479"/>
      <c r="I36" s="475" t="s">
        <v>84</v>
      </c>
      <c r="J36" s="475" t="s">
        <v>83</v>
      </c>
      <c r="K36" s="475" t="s">
        <v>82</v>
      </c>
      <c r="L36" s="475" t="s">
        <v>81</v>
      </c>
      <c r="M36" s="475" t="s">
        <v>80</v>
      </c>
      <c r="N36" s="471"/>
      <c r="O36" s="471"/>
      <c r="P36" s="477"/>
    </row>
    <row r="37" spans="1:16" s="23" customFormat="1" ht="10.8" customHeight="1">
      <c r="A37" s="453"/>
      <c r="B37" s="453"/>
      <c r="C37" s="491"/>
      <c r="D37" s="459"/>
      <c r="E37" s="471"/>
      <c r="F37" s="471"/>
      <c r="G37" s="468"/>
      <c r="H37" s="470"/>
      <c r="I37" s="471"/>
      <c r="J37" s="471"/>
      <c r="K37" s="471"/>
      <c r="L37" s="471"/>
      <c r="M37" s="471"/>
      <c r="N37" s="471"/>
      <c r="O37" s="471"/>
      <c r="P37" s="476" t="s">
        <v>79</v>
      </c>
    </row>
    <row r="38" spans="1:16" s="23" customFormat="1" ht="76.2" customHeight="1">
      <c r="A38" s="454"/>
      <c r="B38" s="454"/>
      <c r="C38" s="492"/>
      <c r="D38" s="460"/>
      <c r="E38" s="472"/>
      <c r="F38" s="472"/>
      <c r="G38" s="56" t="s">
        <v>78</v>
      </c>
      <c r="H38" s="56" t="s">
        <v>77</v>
      </c>
      <c r="I38" s="472"/>
      <c r="J38" s="472"/>
      <c r="K38" s="472"/>
      <c r="L38" s="472"/>
      <c r="M38" s="472"/>
      <c r="N38" s="472"/>
      <c r="O38" s="472"/>
      <c r="P38" s="480"/>
    </row>
    <row r="39" spans="1:16" s="24" customFormat="1" ht="15" customHeight="1">
      <c r="A39" s="166"/>
      <c r="B39" s="35">
        <v>75814</v>
      </c>
      <c r="C39" s="10" t="s">
        <v>23</v>
      </c>
      <c r="D39" s="34">
        <f>E39+N39</f>
        <v>4880</v>
      </c>
      <c r="E39" s="33">
        <f>F39+I39+J39</f>
        <v>4880</v>
      </c>
      <c r="F39" s="58">
        <f>G39+H39</f>
        <v>4880</v>
      </c>
      <c r="G39" s="67"/>
      <c r="H39" s="31">
        <v>4880</v>
      </c>
      <c r="I39" s="299"/>
      <c r="J39" s="28"/>
      <c r="K39" s="30"/>
      <c r="L39" s="30"/>
      <c r="M39" s="30"/>
      <c r="N39" s="30"/>
      <c r="O39" s="30"/>
      <c r="P39" s="30"/>
    </row>
    <row r="40" spans="1:16" s="24" customFormat="1" ht="15" customHeight="1">
      <c r="A40" s="166"/>
      <c r="B40" s="35">
        <v>75818</v>
      </c>
      <c r="C40" s="10" t="s">
        <v>102</v>
      </c>
      <c r="D40" s="34">
        <f>E40+N40</f>
        <v>265000</v>
      </c>
      <c r="E40" s="33">
        <f>F40+I40+J40</f>
        <v>265000</v>
      </c>
      <c r="F40" s="58">
        <f>G40+H40</f>
        <v>265000</v>
      </c>
      <c r="G40" s="298"/>
      <c r="H40" s="412">
        <v>265000</v>
      </c>
      <c r="I40" s="31"/>
      <c r="J40" s="298"/>
      <c r="K40" s="30"/>
      <c r="L40" s="30"/>
      <c r="M40" s="30"/>
      <c r="N40" s="30"/>
      <c r="O40" s="30"/>
      <c r="P40" s="30"/>
    </row>
    <row r="41" spans="1:16" s="24" customFormat="1" ht="15" customHeight="1">
      <c r="A41" s="166">
        <v>801</v>
      </c>
      <c r="B41" s="70"/>
      <c r="C41" s="69" t="s">
        <v>22</v>
      </c>
      <c r="D41" s="50">
        <f>SUM(D42:D50)</f>
        <v>12121000</v>
      </c>
      <c r="E41" s="65">
        <f>SUM(E42:E50)</f>
        <v>12021000</v>
      </c>
      <c r="F41" s="65">
        <f>SUM(F42:F50)</f>
        <v>11668050</v>
      </c>
      <c r="G41" s="65">
        <f>SUM(G42:G50)</f>
        <v>9329918</v>
      </c>
      <c r="H41" s="65">
        <f>SUM(H42:H50)</f>
        <v>2338132</v>
      </c>
      <c r="I41" s="65"/>
      <c r="J41" s="65">
        <f>SUM(J42:J50)</f>
        <v>352950</v>
      </c>
      <c r="K41" s="65"/>
      <c r="L41" s="49"/>
      <c r="M41" s="49"/>
      <c r="N41" s="65">
        <f>SUM(N42:N50)</f>
        <v>100000</v>
      </c>
      <c r="O41" s="65">
        <f>SUM(O42:O50)</f>
        <v>100000</v>
      </c>
      <c r="P41" s="65"/>
    </row>
    <row r="42" spans="1:16" s="23" customFormat="1" ht="15" customHeight="1">
      <c r="A42" s="164"/>
      <c r="B42" s="35">
        <v>80101</v>
      </c>
      <c r="C42" s="10" t="s">
        <v>21</v>
      </c>
      <c r="D42" s="34">
        <f t="shared" ref="D42:D45" si="4">E42+N42</f>
        <v>8634905</v>
      </c>
      <c r="E42" s="33">
        <f>F42+I42+J42</f>
        <v>8634905</v>
      </c>
      <c r="F42" s="58">
        <f t="shared" ref="F42:F50" si="5">G42+H42</f>
        <v>8365705</v>
      </c>
      <c r="G42" s="67">
        <v>7054800</v>
      </c>
      <c r="H42" s="31">
        <v>1310905</v>
      </c>
      <c r="I42" s="68"/>
      <c r="J42" s="28">
        <v>269200</v>
      </c>
      <c r="K42" s="30"/>
      <c r="L42" s="30"/>
      <c r="M42" s="30"/>
      <c r="N42" s="40"/>
      <c r="O42" s="28"/>
      <c r="P42" s="30"/>
    </row>
    <row r="43" spans="1:16" s="23" customFormat="1" ht="20.399999999999999">
      <c r="A43" s="164"/>
      <c r="B43" s="35">
        <v>80103</v>
      </c>
      <c r="C43" s="10" t="s">
        <v>101</v>
      </c>
      <c r="D43" s="34">
        <f t="shared" si="4"/>
        <v>577222</v>
      </c>
      <c r="E43" s="33">
        <f>F43+I43+J43</f>
        <v>577222</v>
      </c>
      <c r="F43" s="58">
        <f t="shared" si="5"/>
        <v>544572</v>
      </c>
      <c r="G43" s="67">
        <v>515200</v>
      </c>
      <c r="H43" s="31">
        <v>29372</v>
      </c>
      <c r="I43" s="68"/>
      <c r="J43" s="28">
        <v>32650</v>
      </c>
      <c r="K43" s="30"/>
      <c r="L43" s="30"/>
      <c r="M43" s="30"/>
      <c r="N43" s="29"/>
      <c r="O43" s="29"/>
      <c r="P43" s="30"/>
    </row>
    <row r="44" spans="1:16" s="23" customFormat="1" ht="15" customHeight="1">
      <c r="A44" s="164"/>
      <c r="B44" s="35">
        <v>80104</v>
      </c>
      <c r="C44" s="10" t="s">
        <v>19</v>
      </c>
      <c r="D44" s="34">
        <f t="shared" si="4"/>
        <v>848775</v>
      </c>
      <c r="E44" s="33">
        <f>F44+I44+J44+K44</f>
        <v>748775</v>
      </c>
      <c r="F44" s="58">
        <f t="shared" si="5"/>
        <v>734975</v>
      </c>
      <c r="G44" s="67">
        <v>526000</v>
      </c>
      <c r="H44" s="31">
        <v>208975</v>
      </c>
      <c r="I44" s="68"/>
      <c r="J44" s="28">
        <v>13800</v>
      </c>
      <c r="K44" s="28"/>
      <c r="L44" s="30"/>
      <c r="M44" s="30"/>
      <c r="N44" s="40">
        <f>O44</f>
        <v>100000</v>
      </c>
      <c r="O44" s="28">
        <v>100000</v>
      </c>
      <c r="P44" s="30"/>
    </row>
    <row r="45" spans="1:16" s="23" customFormat="1" ht="15" customHeight="1">
      <c r="A45" s="164"/>
      <c r="B45" s="35">
        <v>80106</v>
      </c>
      <c r="C45" s="10" t="s">
        <v>18</v>
      </c>
      <c r="D45" s="34">
        <f t="shared" si="4"/>
        <v>900158</v>
      </c>
      <c r="E45" s="33">
        <f>F45+I45+J45+K45</f>
        <v>900158</v>
      </c>
      <c r="F45" s="58">
        <f t="shared" si="5"/>
        <v>862858</v>
      </c>
      <c r="G45" s="67">
        <v>801800</v>
      </c>
      <c r="H45" s="31">
        <v>61058</v>
      </c>
      <c r="I45" s="68"/>
      <c r="J45" s="28">
        <v>37300</v>
      </c>
      <c r="K45" s="28"/>
      <c r="L45" s="30"/>
      <c r="M45" s="30"/>
      <c r="N45" s="40"/>
      <c r="O45" s="28"/>
      <c r="P45" s="46"/>
    </row>
    <row r="46" spans="1:16" s="23" customFormat="1" ht="15" customHeight="1">
      <c r="A46" s="164"/>
      <c r="B46" s="35">
        <v>80113</v>
      </c>
      <c r="C46" s="10" t="s">
        <v>100</v>
      </c>
      <c r="D46" s="34">
        <f t="shared" ref="D46:D50" si="6">E46</f>
        <v>450000</v>
      </c>
      <c r="E46" s="33">
        <f>F46+I46+J46</f>
        <v>450000</v>
      </c>
      <c r="F46" s="32">
        <f t="shared" si="5"/>
        <v>450000</v>
      </c>
      <c r="G46" s="29"/>
      <c r="H46" s="31">
        <v>450000</v>
      </c>
      <c r="I46" s="29"/>
      <c r="J46" s="29"/>
      <c r="K46" s="30"/>
      <c r="L46" s="30"/>
      <c r="M46" s="30"/>
      <c r="N46" s="30"/>
      <c r="O46" s="30"/>
      <c r="P46" s="30"/>
    </row>
    <row r="47" spans="1:16" s="23" customFormat="1" ht="15" customHeight="1">
      <c r="A47" s="164"/>
      <c r="B47" s="35">
        <v>80146</v>
      </c>
      <c r="C47" s="10" t="s">
        <v>99</v>
      </c>
      <c r="D47" s="34">
        <f t="shared" si="6"/>
        <v>37125</v>
      </c>
      <c r="E47" s="33">
        <f>F47+I47+J47</f>
        <v>37125</v>
      </c>
      <c r="F47" s="32">
        <f t="shared" si="5"/>
        <v>37125</v>
      </c>
      <c r="G47" s="29"/>
      <c r="H47" s="31">
        <v>37125</v>
      </c>
      <c r="I47" s="29"/>
      <c r="J47" s="29"/>
      <c r="K47" s="30"/>
      <c r="L47" s="30"/>
      <c r="M47" s="30"/>
      <c r="N47" s="30"/>
      <c r="O47" s="30"/>
      <c r="P47" s="30"/>
    </row>
    <row r="48" spans="1:16" s="23" customFormat="1" ht="15" customHeight="1">
      <c r="A48" s="164"/>
      <c r="B48" s="35">
        <v>80148</v>
      </c>
      <c r="C48" s="10" t="s">
        <v>17</v>
      </c>
      <c r="D48" s="34">
        <f t="shared" ref="D48" si="7">E48</f>
        <v>521252</v>
      </c>
      <c r="E48" s="33">
        <f>F48+I48+J48</f>
        <v>521252</v>
      </c>
      <c r="F48" s="32">
        <f t="shared" ref="F48" si="8">G48+H48</f>
        <v>521252</v>
      </c>
      <c r="G48" s="67">
        <v>314500</v>
      </c>
      <c r="H48" s="31">
        <v>206752</v>
      </c>
      <c r="I48" s="29"/>
      <c r="J48" s="29"/>
      <c r="K48" s="30"/>
      <c r="L48" s="30"/>
      <c r="M48" s="30"/>
      <c r="N48" s="30"/>
      <c r="O48" s="30"/>
      <c r="P48" s="30"/>
    </row>
    <row r="49" spans="1:16" s="23" customFormat="1" ht="43.8" customHeight="1">
      <c r="A49" s="164"/>
      <c r="B49" s="35">
        <v>80150</v>
      </c>
      <c r="C49" s="10" t="s">
        <v>232</v>
      </c>
      <c r="D49" s="34">
        <f t="shared" si="6"/>
        <v>117618</v>
      </c>
      <c r="E49" s="33">
        <f>F49+I49+J49</f>
        <v>117618</v>
      </c>
      <c r="F49" s="32">
        <f t="shared" si="5"/>
        <v>117618</v>
      </c>
      <c r="G49" s="67">
        <v>117618</v>
      </c>
      <c r="H49" s="31"/>
      <c r="I49" s="29"/>
      <c r="J49" s="29"/>
      <c r="K49" s="30"/>
      <c r="L49" s="30"/>
      <c r="M49" s="30"/>
      <c r="N49" s="30"/>
      <c r="O49" s="30"/>
      <c r="P49" s="30"/>
    </row>
    <row r="50" spans="1:16" s="23" customFormat="1" ht="15" customHeight="1">
      <c r="A50" s="164"/>
      <c r="B50" s="35">
        <v>80195</v>
      </c>
      <c r="C50" s="10" t="s">
        <v>5</v>
      </c>
      <c r="D50" s="34">
        <f t="shared" si="6"/>
        <v>33945</v>
      </c>
      <c r="E50" s="33">
        <f>F50+I50+J50+K50</f>
        <v>33945</v>
      </c>
      <c r="F50" s="32">
        <f t="shared" si="5"/>
        <v>33945</v>
      </c>
      <c r="G50" s="29"/>
      <c r="H50" s="31">
        <v>33945</v>
      </c>
      <c r="I50" s="29"/>
      <c r="J50" s="29"/>
      <c r="K50" s="28"/>
      <c r="L50" s="30"/>
      <c r="M50" s="30"/>
      <c r="N50" s="30"/>
      <c r="O50" s="30"/>
      <c r="P50" s="30"/>
    </row>
    <row r="51" spans="1:16" s="23" customFormat="1" ht="15" customHeight="1">
      <c r="A51" s="164">
        <v>851</v>
      </c>
      <c r="B51" s="70"/>
      <c r="C51" s="11" t="s">
        <v>98</v>
      </c>
      <c r="D51" s="50">
        <f t="shared" ref="D51:I51" si="9">D52+D53+D54</f>
        <v>200000</v>
      </c>
      <c r="E51" s="50">
        <f t="shared" si="9"/>
        <v>200000</v>
      </c>
      <c r="F51" s="50">
        <f t="shared" si="9"/>
        <v>150000</v>
      </c>
      <c r="G51" s="50">
        <f t="shared" si="9"/>
        <v>31000</v>
      </c>
      <c r="H51" s="50">
        <f t="shared" si="9"/>
        <v>119000</v>
      </c>
      <c r="I51" s="50">
        <f t="shared" si="9"/>
        <v>50000</v>
      </c>
      <c r="J51" s="65"/>
      <c r="K51" s="49"/>
      <c r="L51" s="49"/>
      <c r="M51" s="49"/>
      <c r="N51" s="65"/>
      <c r="O51" s="65"/>
      <c r="P51" s="49"/>
    </row>
    <row r="52" spans="1:16" s="24" customFormat="1" ht="15" customHeight="1">
      <c r="A52" s="166"/>
      <c r="B52" s="35">
        <v>85121</v>
      </c>
      <c r="C52" s="10" t="s">
        <v>273</v>
      </c>
      <c r="D52" s="34">
        <f>E52</f>
        <v>50000</v>
      </c>
      <c r="E52" s="33">
        <f>F52+I52+J52</f>
        <v>50000</v>
      </c>
      <c r="F52" s="32"/>
      <c r="G52" s="29"/>
      <c r="H52" s="31"/>
      <c r="I52" s="31">
        <v>50000</v>
      </c>
      <c r="J52" s="29"/>
      <c r="K52" s="30"/>
      <c r="L52" s="30"/>
      <c r="M52" s="30"/>
      <c r="N52" s="30"/>
      <c r="O52" s="30"/>
      <c r="P52" s="30"/>
    </row>
    <row r="53" spans="1:16" s="24" customFormat="1" ht="15" customHeight="1">
      <c r="A53" s="166"/>
      <c r="B53" s="35">
        <v>85153</v>
      </c>
      <c r="C53" s="10" t="s">
        <v>97</v>
      </c>
      <c r="D53" s="34">
        <f>E53</f>
        <v>20000</v>
      </c>
      <c r="E53" s="33">
        <f>F53+I53+J53</f>
        <v>20000</v>
      </c>
      <c r="F53" s="32">
        <f>G53+H53</f>
        <v>20000</v>
      </c>
      <c r="G53" s="29"/>
      <c r="H53" s="31">
        <v>20000</v>
      </c>
      <c r="I53" s="29"/>
      <c r="J53" s="29"/>
      <c r="K53" s="30"/>
      <c r="L53" s="30"/>
      <c r="M53" s="30"/>
      <c r="N53" s="30"/>
      <c r="O53" s="30"/>
      <c r="P53" s="30"/>
    </row>
    <row r="54" spans="1:16" s="24" customFormat="1" ht="15" customHeight="1">
      <c r="A54" s="166"/>
      <c r="B54" s="66">
        <v>85154</v>
      </c>
      <c r="C54" s="10" t="s">
        <v>96</v>
      </c>
      <c r="D54" s="34">
        <f>E54</f>
        <v>130000</v>
      </c>
      <c r="E54" s="33">
        <f>F54+I54+J54</f>
        <v>130000</v>
      </c>
      <c r="F54" s="58">
        <f>G54+H54</f>
        <v>130000</v>
      </c>
      <c r="G54" s="31">
        <v>31000</v>
      </c>
      <c r="H54" s="31">
        <v>99000</v>
      </c>
      <c r="I54" s="29"/>
      <c r="J54" s="58"/>
      <c r="K54" s="30"/>
      <c r="L54" s="30"/>
      <c r="M54" s="30"/>
      <c r="N54" s="30"/>
      <c r="O54" s="30"/>
      <c r="P54" s="30"/>
    </row>
    <row r="55" spans="1:16" s="24" customFormat="1" ht="15" customHeight="1">
      <c r="A55" s="36">
        <v>852</v>
      </c>
      <c r="B55" s="70"/>
      <c r="C55" s="69" t="s">
        <v>15</v>
      </c>
      <c r="D55" s="65">
        <f>SUM(D56:D68)</f>
        <v>1200000</v>
      </c>
      <c r="E55" s="65">
        <f>SUM(E56:E68)</f>
        <v>1200000</v>
      </c>
      <c r="F55" s="65">
        <f>SUM(F56:F68)</f>
        <v>856468</v>
      </c>
      <c r="G55" s="65">
        <f>SUM(G56:G68)</f>
        <v>609373</v>
      </c>
      <c r="H55" s="65">
        <f>SUM(H56:H68)</f>
        <v>247095</v>
      </c>
      <c r="I55" s="65"/>
      <c r="J55" s="65">
        <f>SUM(J56:J68)</f>
        <v>343532</v>
      </c>
      <c r="K55" s="65"/>
      <c r="L55" s="49"/>
      <c r="M55" s="49"/>
      <c r="N55" s="49"/>
      <c r="O55" s="49"/>
      <c r="P55" s="49"/>
    </row>
    <row r="56" spans="1:16" s="23" customFormat="1" ht="57.6" customHeight="1">
      <c r="A56" s="39"/>
      <c r="B56" s="59">
        <v>85213</v>
      </c>
      <c r="C56" s="52" t="s">
        <v>353</v>
      </c>
      <c r="D56" s="51">
        <f t="shared" ref="D56:D61" si="10">E56</f>
        <v>22000</v>
      </c>
      <c r="E56" s="33">
        <f>F56+I56+J56</f>
        <v>22000</v>
      </c>
      <c r="F56" s="58">
        <f>G56+H56</f>
        <v>22000</v>
      </c>
      <c r="G56" s="57"/>
      <c r="H56" s="31">
        <v>22000</v>
      </c>
      <c r="I56" s="29"/>
      <c r="J56" s="29"/>
      <c r="K56" s="30"/>
      <c r="L56" s="30"/>
      <c r="M56" s="30"/>
      <c r="N56" s="30"/>
      <c r="O56" s="30"/>
      <c r="P56" s="30"/>
    </row>
    <row r="57" spans="1:16" s="23" customFormat="1" ht="33" customHeight="1">
      <c r="A57" s="39"/>
      <c r="B57" s="59">
        <v>85214</v>
      </c>
      <c r="C57" s="52" t="s">
        <v>229</v>
      </c>
      <c r="D57" s="51">
        <f t="shared" si="10"/>
        <v>233000</v>
      </c>
      <c r="E57" s="33">
        <f>F57+I57+J57+K57</f>
        <v>233000</v>
      </c>
      <c r="F57" s="58">
        <f>G57+H57</f>
        <v>135000</v>
      </c>
      <c r="G57" s="29"/>
      <c r="H57" s="31">
        <v>135000</v>
      </c>
      <c r="I57" s="29"/>
      <c r="J57" s="31">
        <v>98000</v>
      </c>
      <c r="K57" s="31"/>
      <c r="L57" s="30"/>
      <c r="M57" s="30"/>
      <c r="N57" s="30"/>
      <c r="O57" s="30"/>
      <c r="P57" s="30"/>
    </row>
    <row r="58" spans="1:16" s="24" customFormat="1" ht="15" customHeight="1">
      <c r="A58" s="36"/>
      <c r="B58" s="66">
        <v>85215</v>
      </c>
      <c r="C58" s="10" t="s">
        <v>76</v>
      </c>
      <c r="D58" s="34">
        <f t="shared" si="10"/>
        <v>4000</v>
      </c>
      <c r="E58" s="33">
        <f>F58+I58+J58</f>
        <v>4000</v>
      </c>
      <c r="F58" s="58"/>
      <c r="G58" s="29"/>
      <c r="H58" s="29"/>
      <c r="I58" s="29"/>
      <c r="J58" s="302">
        <v>4000</v>
      </c>
      <c r="K58" s="30"/>
      <c r="L58" s="30"/>
      <c r="M58" s="30"/>
      <c r="N58" s="30"/>
      <c r="O58" s="30"/>
      <c r="P58" s="30"/>
    </row>
    <row r="59" spans="1:16" s="24" customFormat="1" ht="15" customHeight="1">
      <c r="A59" s="36"/>
      <c r="B59" s="35">
        <v>85216</v>
      </c>
      <c r="C59" s="10" t="s">
        <v>13</v>
      </c>
      <c r="D59" s="34">
        <f t="shared" si="10"/>
        <v>188000</v>
      </c>
      <c r="E59" s="33">
        <f>F59+I59+J59</f>
        <v>188000</v>
      </c>
      <c r="F59" s="32"/>
      <c r="G59" s="29"/>
      <c r="H59" s="29"/>
      <c r="I59" s="29"/>
      <c r="J59" s="28">
        <v>188000</v>
      </c>
      <c r="K59" s="30"/>
      <c r="L59" s="30"/>
      <c r="M59" s="30"/>
      <c r="N59" s="30"/>
      <c r="O59" s="30"/>
      <c r="P59" s="30"/>
    </row>
    <row r="60" spans="1:16" s="24" customFormat="1" ht="15" customHeight="1">
      <c r="A60" s="414"/>
      <c r="B60" s="35">
        <v>85219</v>
      </c>
      <c r="C60" s="64" t="s">
        <v>75</v>
      </c>
      <c r="D60" s="63">
        <f t="shared" si="10"/>
        <v>693002</v>
      </c>
      <c r="E60" s="62">
        <f>F60+I60+J60</f>
        <v>693002</v>
      </c>
      <c r="F60" s="32">
        <f>G60+H60</f>
        <v>692002</v>
      </c>
      <c r="G60" s="415">
        <v>601907</v>
      </c>
      <c r="H60" s="416">
        <v>90095</v>
      </c>
      <c r="I60" s="417"/>
      <c r="J60" s="61">
        <v>1000</v>
      </c>
      <c r="K60" s="60"/>
      <c r="L60" s="60"/>
      <c r="M60" s="60"/>
      <c r="N60" s="60"/>
      <c r="O60" s="60"/>
      <c r="P60" s="60"/>
    </row>
    <row r="61" spans="1:16" s="24" customFormat="1" ht="20.399999999999999">
      <c r="A61" s="36"/>
      <c r="B61" s="66">
        <v>85228</v>
      </c>
      <c r="C61" s="10" t="s">
        <v>74</v>
      </c>
      <c r="D61" s="34">
        <f t="shared" si="10"/>
        <v>7466</v>
      </c>
      <c r="E61" s="33">
        <f>F61+I61+J61</f>
        <v>7466</v>
      </c>
      <c r="F61" s="58">
        <f>G61+H61</f>
        <v>7466</v>
      </c>
      <c r="G61" s="57">
        <v>7466</v>
      </c>
      <c r="H61" s="31"/>
      <c r="I61" s="29"/>
      <c r="J61" s="31"/>
      <c r="K61" s="30"/>
      <c r="L61" s="30"/>
      <c r="M61" s="30"/>
      <c r="N61" s="30"/>
      <c r="O61" s="30"/>
      <c r="P61" s="30"/>
    </row>
    <row r="62" spans="1:16" s="23" customFormat="1" ht="13.8" customHeight="1">
      <c r="A62" s="452" t="s">
        <v>94</v>
      </c>
      <c r="B62" s="452" t="s">
        <v>93</v>
      </c>
      <c r="C62" s="452" t="s">
        <v>92</v>
      </c>
      <c r="D62" s="455" t="s">
        <v>91</v>
      </c>
      <c r="E62" s="461" t="s">
        <v>90</v>
      </c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3"/>
    </row>
    <row r="63" spans="1:16" s="23" customFormat="1" ht="10.8" customHeight="1">
      <c r="A63" s="453"/>
      <c r="B63" s="453"/>
      <c r="C63" s="453"/>
      <c r="D63" s="456"/>
      <c r="E63" s="464" t="s">
        <v>89</v>
      </c>
      <c r="F63" s="466" t="s">
        <v>62</v>
      </c>
      <c r="G63" s="467"/>
      <c r="H63" s="467"/>
      <c r="I63" s="467"/>
      <c r="J63" s="467"/>
      <c r="K63" s="467"/>
      <c r="L63" s="467"/>
      <c r="M63" s="464"/>
      <c r="N63" s="471" t="s">
        <v>88</v>
      </c>
      <c r="O63" s="473" t="s">
        <v>62</v>
      </c>
      <c r="P63" s="474"/>
    </row>
    <row r="64" spans="1:16" s="23" customFormat="1" ht="10.8" customHeight="1">
      <c r="A64" s="453"/>
      <c r="B64" s="453"/>
      <c r="C64" s="453"/>
      <c r="D64" s="456"/>
      <c r="E64" s="464"/>
      <c r="F64" s="468"/>
      <c r="G64" s="469"/>
      <c r="H64" s="469"/>
      <c r="I64" s="469"/>
      <c r="J64" s="469"/>
      <c r="K64" s="469"/>
      <c r="L64" s="469"/>
      <c r="M64" s="470"/>
      <c r="N64" s="471"/>
      <c r="O64" s="475" t="s">
        <v>87</v>
      </c>
      <c r="P64" s="476" t="s">
        <v>86</v>
      </c>
    </row>
    <row r="65" spans="1:16" s="23" customFormat="1" ht="10.8" customHeight="1">
      <c r="A65" s="453"/>
      <c r="B65" s="453"/>
      <c r="C65" s="453"/>
      <c r="D65" s="456"/>
      <c r="E65" s="464"/>
      <c r="F65" s="475" t="s">
        <v>85</v>
      </c>
      <c r="G65" s="478" t="s">
        <v>62</v>
      </c>
      <c r="H65" s="479"/>
      <c r="I65" s="475" t="s">
        <v>84</v>
      </c>
      <c r="J65" s="475" t="s">
        <v>83</v>
      </c>
      <c r="K65" s="475" t="s">
        <v>82</v>
      </c>
      <c r="L65" s="475" t="s">
        <v>81</v>
      </c>
      <c r="M65" s="475" t="s">
        <v>80</v>
      </c>
      <c r="N65" s="471"/>
      <c r="O65" s="471"/>
      <c r="P65" s="477"/>
    </row>
    <row r="66" spans="1:16" s="23" customFormat="1" ht="10.8" customHeight="1">
      <c r="A66" s="453"/>
      <c r="B66" s="453"/>
      <c r="C66" s="453"/>
      <c r="D66" s="456"/>
      <c r="E66" s="464"/>
      <c r="F66" s="471"/>
      <c r="G66" s="468"/>
      <c r="H66" s="470"/>
      <c r="I66" s="471"/>
      <c r="J66" s="471"/>
      <c r="K66" s="471"/>
      <c r="L66" s="471"/>
      <c r="M66" s="471"/>
      <c r="N66" s="471"/>
      <c r="O66" s="471"/>
      <c r="P66" s="476" t="s">
        <v>79</v>
      </c>
    </row>
    <row r="67" spans="1:16" s="23" customFormat="1" ht="61.2" customHeight="1">
      <c r="A67" s="454"/>
      <c r="B67" s="454"/>
      <c r="C67" s="454"/>
      <c r="D67" s="457"/>
      <c r="E67" s="465"/>
      <c r="F67" s="472"/>
      <c r="G67" s="56" t="s">
        <v>78</v>
      </c>
      <c r="H67" s="56" t="s">
        <v>77</v>
      </c>
      <c r="I67" s="472"/>
      <c r="J67" s="472"/>
      <c r="K67" s="472"/>
      <c r="L67" s="472"/>
      <c r="M67" s="472"/>
      <c r="N67" s="472"/>
      <c r="O67" s="472"/>
      <c r="P67" s="480"/>
    </row>
    <row r="68" spans="1:16" s="24" customFormat="1" ht="13.95" customHeight="1">
      <c r="A68" s="36"/>
      <c r="B68" s="35">
        <v>85230</v>
      </c>
      <c r="C68" s="10" t="s">
        <v>205</v>
      </c>
      <c r="D68" s="34">
        <f t="shared" ref="D68" si="11">E68</f>
        <v>52532</v>
      </c>
      <c r="E68" s="33">
        <f>F68+I68+J68</f>
        <v>52532</v>
      </c>
      <c r="F68" s="32"/>
      <c r="G68" s="47"/>
      <c r="H68" s="29"/>
      <c r="I68" s="29"/>
      <c r="J68" s="28">
        <v>52532</v>
      </c>
      <c r="K68" s="30"/>
      <c r="L68" s="30"/>
      <c r="M68" s="30"/>
      <c r="N68" s="30"/>
      <c r="O68" s="30"/>
      <c r="P68" s="30"/>
    </row>
    <row r="69" spans="1:16" s="24" customFormat="1" ht="15" customHeight="1">
      <c r="A69" s="36">
        <v>854</v>
      </c>
      <c r="B69" s="70"/>
      <c r="C69" s="69" t="s">
        <v>73</v>
      </c>
      <c r="D69" s="50">
        <f>D70+D71</f>
        <v>332000</v>
      </c>
      <c r="E69" s="50">
        <f>E70+E71</f>
        <v>332000</v>
      </c>
      <c r="F69" s="50">
        <f>F70+F71</f>
        <v>322141</v>
      </c>
      <c r="G69" s="50">
        <f>G70+G71</f>
        <v>319550</v>
      </c>
      <c r="H69" s="50">
        <f>H70+H71</f>
        <v>2591</v>
      </c>
      <c r="I69" s="50"/>
      <c r="J69" s="50">
        <f>J70+J71</f>
        <v>9859</v>
      </c>
      <c r="K69" s="49"/>
      <c r="L69" s="49"/>
      <c r="M69" s="49"/>
      <c r="N69" s="49"/>
      <c r="O69" s="49"/>
      <c r="P69" s="49"/>
    </row>
    <row r="70" spans="1:16" s="24" customFormat="1" ht="15" customHeight="1">
      <c r="A70" s="36"/>
      <c r="B70" s="35">
        <v>85401</v>
      </c>
      <c r="C70" s="10" t="s">
        <v>72</v>
      </c>
      <c r="D70" s="34">
        <f>E70</f>
        <v>328000</v>
      </c>
      <c r="E70" s="33">
        <f>F70+I70+J70+K70</f>
        <v>328000</v>
      </c>
      <c r="F70" s="32">
        <f>G70+H70</f>
        <v>322141</v>
      </c>
      <c r="G70" s="47">
        <v>319550</v>
      </c>
      <c r="H70" s="31">
        <v>2591</v>
      </c>
      <c r="I70" s="29"/>
      <c r="J70" s="28">
        <v>5859</v>
      </c>
      <c r="K70" s="30"/>
      <c r="L70" s="30"/>
      <c r="M70" s="30"/>
      <c r="N70" s="30"/>
      <c r="O70" s="30"/>
      <c r="P70" s="30"/>
    </row>
    <row r="71" spans="1:16" s="24" customFormat="1" ht="20.399999999999999">
      <c r="A71" s="36"/>
      <c r="B71" s="35">
        <v>85415</v>
      </c>
      <c r="C71" s="10" t="s">
        <v>265</v>
      </c>
      <c r="D71" s="34">
        <f>E71</f>
        <v>4000</v>
      </c>
      <c r="E71" s="33">
        <f>F71+I71+J71+K71</f>
        <v>4000</v>
      </c>
      <c r="F71" s="32"/>
      <c r="G71" s="47"/>
      <c r="H71" s="31"/>
      <c r="I71" s="29"/>
      <c r="J71" s="28">
        <v>4000</v>
      </c>
      <c r="K71" s="30"/>
      <c r="L71" s="30"/>
      <c r="M71" s="30"/>
      <c r="N71" s="30"/>
      <c r="O71" s="30"/>
      <c r="P71" s="30"/>
    </row>
    <row r="72" spans="1:16" s="24" customFormat="1" ht="15" customHeight="1">
      <c r="A72" s="36">
        <v>855</v>
      </c>
      <c r="B72" s="70"/>
      <c r="C72" s="69" t="s">
        <v>206</v>
      </c>
      <c r="D72" s="65">
        <f>SUM(D73:D77)</f>
        <v>8845000</v>
      </c>
      <c r="E72" s="65">
        <f>SUM(E73:E77)</f>
        <v>8845000</v>
      </c>
      <c r="F72" s="65">
        <f>SUM(F73:F77)</f>
        <v>273154</v>
      </c>
      <c r="G72" s="65">
        <f>SUM(G73:G77)</f>
        <v>214512</v>
      </c>
      <c r="H72" s="65">
        <f>SUM(H73:H77)</f>
        <v>58642</v>
      </c>
      <c r="I72" s="65"/>
      <c r="J72" s="65">
        <f>SUM(J73:J77)</f>
        <v>8571846</v>
      </c>
      <c r="K72" s="65"/>
      <c r="L72" s="49"/>
      <c r="M72" s="49"/>
      <c r="N72" s="49"/>
      <c r="O72" s="49"/>
      <c r="P72" s="49"/>
    </row>
    <row r="73" spans="1:16" s="24" customFormat="1" ht="15" customHeight="1">
      <c r="A73" s="36"/>
      <c r="B73" s="35">
        <v>85501</v>
      </c>
      <c r="C73" s="280" t="s">
        <v>215</v>
      </c>
      <c r="D73" s="51">
        <f t="shared" ref="D73:D74" si="12">E73</f>
        <v>6591000</v>
      </c>
      <c r="E73" s="33">
        <f>F73+I73+J73+K73</f>
        <v>6591000</v>
      </c>
      <c r="F73" s="32">
        <f>G73+H73</f>
        <v>56024</v>
      </c>
      <c r="G73" s="29">
        <v>54753</v>
      </c>
      <c r="H73" s="31">
        <v>1271</v>
      </c>
      <c r="I73" s="29"/>
      <c r="J73" s="28">
        <v>6534976</v>
      </c>
      <c r="K73" s="28"/>
      <c r="L73" s="30"/>
      <c r="M73" s="30"/>
      <c r="N73" s="30"/>
      <c r="O73" s="30"/>
      <c r="P73" s="30"/>
    </row>
    <row r="74" spans="1:16" s="24" customFormat="1" ht="40.799999999999997">
      <c r="A74" s="36"/>
      <c r="B74" s="35">
        <v>85502</v>
      </c>
      <c r="C74" s="280" t="s">
        <v>158</v>
      </c>
      <c r="D74" s="51">
        <f t="shared" si="12"/>
        <v>1951000</v>
      </c>
      <c r="E74" s="33">
        <f>F74+I74+J74+K74</f>
        <v>1951000</v>
      </c>
      <c r="F74" s="32">
        <f>G74+H74</f>
        <v>136130</v>
      </c>
      <c r="G74" s="29">
        <v>134859</v>
      </c>
      <c r="H74" s="31">
        <v>1271</v>
      </c>
      <c r="I74" s="29"/>
      <c r="J74" s="28">
        <v>1814870</v>
      </c>
      <c r="K74" s="28"/>
      <c r="L74" s="30"/>
      <c r="M74" s="30"/>
      <c r="N74" s="30"/>
      <c r="O74" s="30"/>
      <c r="P74" s="30"/>
    </row>
    <row r="75" spans="1:16" s="24" customFormat="1" ht="15" customHeight="1">
      <c r="A75" s="36"/>
      <c r="B75" s="66">
        <v>85504</v>
      </c>
      <c r="C75" s="180" t="s">
        <v>95</v>
      </c>
      <c r="D75" s="34">
        <f t="shared" ref="D75:D77" si="13">E75</f>
        <v>248500</v>
      </c>
      <c r="E75" s="33">
        <f>F75+I75+J75</f>
        <v>248500</v>
      </c>
      <c r="F75" s="58">
        <f>G75+H75</f>
        <v>26500</v>
      </c>
      <c r="G75" s="33">
        <v>24900</v>
      </c>
      <c r="H75" s="33">
        <v>1600</v>
      </c>
      <c r="I75" s="65"/>
      <c r="J75" s="340">
        <v>222000</v>
      </c>
      <c r="K75" s="65"/>
      <c r="L75" s="49"/>
      <c r="M75" s="49"/>
      <c r="N75" s="49"/>
      <c r="O75" s="49"/>
      <c r="P75" s="49"/>
    </row>
    <row r="76" spans="1:16" s="24" customFormat="1" ht="15" customHeight="1">
      <c r="A76" s="36"/>
      <c r="B76" s="66">
        <v>85508</v>
      </c>
      <c r="C76" s="180" t="s">
        <v>199</v>
      </c>
      <c r="D76" s="34">
        <f t="shared" ref="D76" si="14">E76</f>
        <v>34500</v>
      </c>
      <c r="E76" s="33">
        <f>F76+I76+J76</f>
        <v>34500</v>
      </c>
      <c r="F76" s="58">
        <f>G76+H76</f>
        <v>34500</v>
      </c>
      <c r="G76" s="33"/>
      <c r="H76" s="33">
        <v>34500</v>
      </c>
      <c r="I76" s="65"/>
      <c r="J76" s="65"/>
      <c r="K76" s="65"/>
      <c r="L76" s="49"/>
      <c r="M76" s="49"/>
      <c r="N76" s="49"/>
      <c r="O76" s="49"/>
      <c r="P76" s="49"/>
    </row>
    <row r="77" spans="1:16" s="24" customFormat="1" ht="91.8">
      <c r="A77" s="36"/>
      <c r="B77" s="66">
        <v>85513</v>
      </c>
      <c r="C77" s="408" t="s">
        <v>348</v>
      </c>
      <c r="D77" s="34">
        <f t="shared" si="13"/>
        <v>20000</v>
      </c>
      <c r="E77" s="33">
        <f>F77+I77+J77</f>
        <v>20000</v>
      </c>
      <c r="F77" s="58">
        <f>G77+H77</f>
        <v>20000</v>
      </c>
      <c r="G77" s="33"/>
      <c r="H77" s="33">
        <v>20000</v>
      </c>
      <c r="I77" s="65"/>
      <c r="J77" s="65"/>
      <c r="K77" s="65"/>
      <c r="L77" s="49"/>
      <c r="M77" s="49"/>
      <c r="N77" s="49"/>
      <c r="O77" s="49"/>
      <c r="P77" s="49"/>
    </row>
    <row r="78" spans="1:16" s="24" customFormat="1" ht="20.399999999999999">
      <c r="A78" s="36">
        <v>900</v>
      </c>
      <c r="B78" s="70"/>
      <c r="C78" s="69" t="s">
        <v>8</v>
      </c>
      <c r="D78" s="43">
        <f>D79+D80+D81+D82</f>
        <v>2959482</v>
      </c>
      <c r="E78" s="43">
        <f>E79+E80+E81+E82</f>
        <v>2946174</v>
      </c>
      <c r="F78" s="43">
        <f>F79+F80+F81+F82</f>
        <v>2945674</v>
      </c>
      <c r="G78" s="43">
        <f>G79+G80+G81+G82</f>
        <v>80570</v>
      </c>
      <c r="H78" s="43">
        <f>H79+H80+H81+H82</f>
        <v>2865104</v>
      </c>
      <c r="I78" s="43"/>
      <c r="J78" s="41">
        <f>J80+J82</f>
        <v>500</v>
      </c>
      <c r="K78" s="43"/>
      <c r="L78" s="42"/>
      <c r="M78" s="42"/>
      <c r="N78" s="41">
        <f>N80+N82</f>
        <v>13308</v>
      </c>
      <c r="O78" s="41">
        <f>O80+O82</f>
        <v>13308</v>
      </c>
      <c r="P78" s="41"/>
    </row>
    <row r="79" spans="1:16" s="24" customFormat="1" ht="15" customHeight="1">
      <c r="A79" s="36"/>
      <c r="B79" s="73">
        <v>90002</v>
      </c>
      <c r="C79" s="181" t="s">
        <v>274</v>
      </c>
      <c r="D79" s="34">
        <f>E79</f>
        <v>1800000</v>
      </c>
      <c r="E79" s="33">
        <f>F79+I79+J79+K79</f>
        <v>1800000</v>
      </c>
      <c r="F79" s="32">
        <f>G79+H79</f>
        <v>1800000</v>
      </c>
      <c r="G79" s="33"/>
      <c r="H79" s="33">
        <v>1800000</v>
      </c>
      <c r="I79" s="41"/>
      <c r="J79" s="41"/>
      <c r="K79" s="41"/>
      <c r="L79" s="42"/>
      <c r="M79" s="42"/>
      <c r="N79" s="41"/>
      <c r="O79" s="41"/>
      <c r="P79" s="42"/>
    </row>
    <row r="80" spans="1:16" s="24" customFormat="1" ht="13.95" customHeight="1">
      <c r="A80" s="36"/>
      <c r="B80" s="73">
        <v>90015</v>
      </c>
      <c r="C80" s="10" t="s">
        <v>71</v>
      </c>
      <c r="D80" s="34">
        <f>E80+N80</f>
        <v>502528</v>
      </c>
      <c r="E80" s="33">
        <f>F80+I80+J80+K80</f>
        <v>489220</v>
      </c>
      <c r="F80" s="32">
        <f>G80+H80</f>
        <v>489220</v>
      </c>
      <c r="G80" s="29"/>
      <c r="H80" s="31">
        <v>489220</v>
      </c>
      <c r="I80" s="29"/>
      <c r="J80" s="29"/>
      <c r="K80" s="30"/>
      <c r="L80" s="30"/>
      <c r="M80" s="30"/>
      <c r="N80" s="29">
        <v>13308</v>
      </c>
      <c r="O80" s="29">
        <v>13308</v>
      </c>
      <c r="P80" s="30"/>
    </row>
    <row r="81" spans="1:16" s="24" customFormat="1" ht="20.399999999999999">
      <c r="A81" s="36"/>
      <c r="B81" s="73">
        <v>90026</v>
      </c>
      <c r="C81" s="10" t="s">
        <v>271</v>
      </c>
      <c r="D81" s="34">
        <f>+E81+N81</f>
        <v>40000</v>
      </c>
      <c r="E81" s="33">
        <f>F81+I81+J81+K81</f>
        <v>40000</v>
      </c>
      <c r="F81" s="32">
        <f>G81+H81</f>
        <v>40000</v>
      </c>
      <c r="G81" s="47"/>
      <c r="H81" s="31">
        <v>40000</v>
      </c>
      <c r="I81" s="29"/>
      <c r="J81" s="28"/>
      <c r="K81" s="28"/>
      <c r="L81" s="30"/>
      <c r="M81" s="30"/>
      <c r="N81" s="40"/>
      <c r="O81" s="28"/>
      <c r="P81" s="46"/>
    </row>
    <row r="82" spans="1:16" s="24" customFormat="1" ht="13.95" customHeight="1">
      <c r="A82" s="36"/>
      <c r="B82" s="73">
        <v>90095</v>
      </c>
      <c r="C82" s="10" t="s">
        <v>5</v>
      </c>
      <c r="D82" s="34">
        <f>+E82+N82</f>
        <v>616954</v>
      </c>
      <c r="E82" s="33">
        <f>F82+I82+J82+K82</f>
        <v>616954</v>
      </c>
      <c r="F82" s="32">
        <f>G82+H82</f>
        <v>616454</v>
      </c>
      <c r="G82" s="47">
        <v>80570</v>
      </c>
      <c r="H82" s="31">
        <v>535884</v>
      </c>
      <c r="I82" s="29"/>
      <c r="J82" s="28">
        <v>500</v>
      </c>
      <c r="K82" s="28"/>
      <c r="L82" s="30"/>
      <c r="M82" s="30"/>
      <c r="N82" s="40"/>
      <c r="O82" s="28"/>
      <c r="P82" s="46"/>
    </row>
    <row r="83" spans="1:16" s="24" customFormat="1" ht="20.399999999999999" customHeight="1">
      <c r="A83" s="36">
        <v>921</v>
      </c>
      <c r="B83" s="70"/>
      <c r="C83" s="300" t="s">
        <v>4</v>
      </c>
      <c r="D83" s="43">
        <f>SUM(D84:D86)</f>
        <v>317000</v>
      </c>
      <c r="E83" s="43">
        <f>SUM(E84:E86)</f>
        <v>317000</v>
      </c>
      <c r="F83" s="43">
        <f>SUM(F84:F86)</f>
        <v>32000</v>
      </c>
      <c r="G83" s="43"/>
      <c r="H83" s="43">
        <f>SUM(H84:H86)</f>
        <v>32000</v>
      </c>
      <c r="I83" s="43">
        <f>SUM(I84:I86)</f>
        <v>285000</v>
      </c>
      <c r="J83" s="41"/>
      <c r="K83" s="41"/>
      <c r="L83" s="42"/>
      <c r="M83" s="42"/>
      <c r="N83" s="41"/>
      <c r="O83" s="41"/>
      <c r="P83" s="42"/>
    </row>
    <row r="84" spans="1:16" s="24" customFormat="1" ht="13.95" customHeight="1">
      <c r="A84" s="36"/>
      <c r="B84" s="35">
        <v>92105</v>
      </c>
      <c r="C84" s="10" t="s">
        <v>70</v>
      </c>
      <c r="D84" s="34">
        <f t="shared" ref="D84:D86" si="15">E84</f>
        <v>5000</v>
      </c>
      <c r="E84" s="33">
        <f>F84+I84+J84+K84</f>
        <v>5000</v>
      </c>
      <c r="F84" s="32"/>
      <c r="G84" s="29"/>
      <c r="H84" s="29"/>
      <c r="I84" s="31">
        <v>5000</v>
      </c>
      <c r="J84" s="29"/>
      <c r="K84" s="28"/>
      <c r="L84" s="30"/>
      <c r="M84" s="30"/>
      <c r="N84" s="30"/>
      <c r="O84" s="30"/>
      <c r="P84" s="30"/>
    </row>
    <row r="85" spans="1:16" s="24" customFormat="1" ht="13.95" customHeight="1">
      <c r="A85" s="36"/>
      <c r="B85" s="35">
        <v>92116</v>
      </c>
      <c r="C85" s="10" t="s">
        <v>69</v>
      </c>
      <c r="D85" s="34">
        <f t="shared" si="15"/>
        <v>280000</v>
      </c>
      <c r="E85" s="33">
        <f>F85+I85+J85+K85</f>
        <v>280000</v>
      </c>
      <c r="F85" s="32"/>
      <c r="G85" s="29"/>
      <c r="H85" s="31"/>
      <c r="I85" s="31">
        <v>280000</v>
      </c>
      <c r="J85" s="29"/>
      <c r="K85" s="30"/>
      <c r="L85" s="30"/>
      <c r="M85" s="30"/>
      <c r="N85" s="29"/>
      <c r="O85" s="29"/>
      <c r="P85" s="30"/>
    </row>
    <row r="86" spans="1:16" s="24" customFormat="1" ht="13.95" customHeight="1">
      <c r="A86" s="36"/>
      <c r="B86" s="35">
        <v>92195</v>
      </c>
      <c r="C86" s="10" t="s">
        <v>5</v>
      </c>
      <c r="D86" s="34">
        <f t="shared" si="15"/>
        <v>32000</v>
      </c>
      <c r="E86" s="33">
        <f>F86+I86+J86+K86</f>
        <v>32000</v>
      </c>
      <c r="F86" s="32">
        <f>G86+H86</f>
        <v>32000</v>
      </c>
      <c r="G86" s="33"/>
      <c r="H86" s="31">
        <v>32000</v>
      </c>
      <c r="I86" s="29"/>
      <c r="J86" s="29"/>
      <c r="K86" s="30"/>
      <c r="L86" s="30"/>
      <c r="M86" s="30"/>
      <c r="N86" s="29"/>
      <c r="O86" s="29"/>
      <c r="P86" s="30"/>
    </row>
    <row r="87" spans="1:16" s="24" customFormat="1" ht="15" customHeight="1">
      <c r="A87" s="36">
        <v>926</v>
      </c>
      <c r="B87" s="70"/>
      <c r="C87" s="44" t="s">
        <v>3</v>
      </c>
      <c r="D87" s="43">
        <f>SUM(D88:D89)</f>
        <v>315000</v>
      </c>
      <c r="E87" s="43">
        <f>SUM(E88:E89)</f>
        <v>238000</v>
      </c>
      <c r="F87" s="43">
        <f>SUM(F88:F89)</f>
        <v>38000</v>
      </c>
      <c r="G87" s="41"/>
      <c r="H87" s="43">
        <f>SUM(H88:H89)</f>
        <v>38000</v>
      </c>
      <c r="I87" s="43">
        <f>SUM(I88:I89)</f>
        <v>200000</v>
      </c>
      <c r="J87" s="41"/>
      <c r="K87" s="41"/>
      <c r="L87" s="42"/>
      <c r="M87" s="42"/>
      <c r="N87" s="43">
        <f>SUM(N88:N89)</f>
        <v>77000</v>
      </c>
      <c r="O87" s="43">
        <f>SUM(O88:O89)</f>
        <v>77000</v>
      </c>
      <c r="P87" s="43"/>
    </row>
    <row r="88" spans="1:16" s="24" customFormat="1" ht="13.95" customHeight="1">
      <c r="A88" s="36"/>
      <c r="B88" s="35">
        <v>92605</v>
      </c>
      <c r="C88" s="10" t="s">
        <v>68</v>
      </c>
      <c r="D88" s="34">
        <f>E88</f>
        <v>200000</v>
      </c>
      <c r="E88" s="33">
        <f>F88+I88+J88+K88</f>
        <v>200000</v>
      </c>
      <c r="F88" s="32"/>
      <c r="G88" s="29"/>
      <c r="H88" s="29"/>
      <c r="I88" s="31">
        <v>200000</v>
      </c>
      <c r="J88" s="29"/>
      <c r="K88" s="28"/>
      <c r="L88" s="30"/>
      <c r="M88" s="30"/>
      <c r="N88" s="40"/>
      <c r="O88" s="29"/>
      <c r="P88" s="30"/>
    </row>
    <row r="89" spans="1:16" s="24" customFormat="1" ht="13.95" customHeight="1">
      <c r="A89" s="36"/>
      <c r="B89" s="35">
        <v>92695</v>
      </c>
      <c r="C89" s="10" t="s">
        <v>5</v>
      </c>
      <c r="D89" s="34">
        <f>E89+N89</f>
        <v>115000</v>
      </c>
      <c r="E89" s="33">
        <f>F89+I89+J89+K89</f>
        <v>38000</v>
      </c>
      <c r="F89" s="32">
        <f>G89+H89</f>
        <v>38000</v>
      </c>
      <c r="G89" s="29"/>
      <c r="H89" s="31">
        <v>38000</v>
      </c>
      <c r="I89" s="29"/>
      <c r="J89" s="29"/>
      <c r="K89" s="30"/>
      <c r="L89" s="30"/>
      <c r="M89" s="30"/>
      <c r="N89" s="40">
        <f>O89</f>
        <v>77000</v>
      </c>
      <c r="O89" s="28">
        <v>77000</v>
      </c>
      <c r="P89" s="28"/>
    </row>
    <row r="90" spans="1:16" s="24" customFormat="1" ht="15.6" customHeight="1">
      <c r="A90" s="486" t="s">
        <v>67</v>
      </c>
      <c r="B90" s="487"/>
      <c r="C90" s="488"/>
      <c r="D90" s="208">
        <f t="shared" ref="D90:O90" si="16">D9+D12+D17+D19+D22+D28+D30+D32+D41+D51+D55+D69+D72+D78+D83+D87</f>
        <v>32080000</v>
      </c>
      <c r="E90" s="208">
        <f t="shared" si="16"/>
        <v>30385692</v>
      </c>
      <c r="F90" s="208">
        <f t="shared" si="16"/>
        <v>20257372</v>
      </c>
      <c r="G90" s="208">
        <f t="shared" si="16"/>
        <v>12629503</v>
      </c>
      <c r="H90" s="208">
        <f t="shared" si="16"/>
        <v>7627869</v>
      </c>
      <c r="I90" s="208">
        <f t="shared" si="16"/>
        <v>687433</v>
      </c>
      <c r="J90" s="208">
        <f t="shared" si="16"/>
        <v>9423987</v>
      </c>
      <c r="K90" s="208">
        <f t="shared" si="16"/>
        <v>16900</v>
      </c>
      <c r="L90" s="208">
        <f t="shared" si="16"/>
        <v>0</v>
      </c>
      <c r="M90" s="208">
        <f t="shared" si="16"/>
        <v>0</v>
      </c>
      <c r="N90" s="208">
        <f t="shared" si="16"/>
        <v>1694308</v>
      </c>
      <c r="O90" s="208">
        <f t="shared" si="16"/>
        <v>1694308</v>
      </c>
      <c r="P90" s="208">
        <f>P9+P12+P17+P19+P22+P28+P30+P41+P51+P55+P69+P72+P78+P83+P87</f>
        <v>0</v>
      </c>
    </row>
    <row r="91" spans="1:16" s="23" customFormat="1" ht="10.199999999999999">
      <c r="B91" s="25"/>
      <c r="C91" s="24"/>
      <c r="D91" s="27"/>
      <c r="E91" s="26"/>
      <c r="F91" s="26"/>
    </row>
    <row r="92" spans="1:16" s="23" customFormat="1" ht="10.199999999999999">
      <c r="B92" s="25"/>
      <c r="C92" s="24"/>
      <c r="D92" s="24"/>
      <c r="E92" s="26"/>
    </row>
    <row r="93" spans="1:16" s="23" customFormat="1" ht="10.199999999999999">
      <c r="B93" s="25"/>
      <c r="C93" s="24"/>
      <c r="D93" s="24"/>
      <c r="E93" s="26"/>
      <c r="F93" s="26"/>
      <c r="G93" s="26"/>
    </row>
    <row r="94" spans="1:16" s="23" customFormat="1" ht="10.199999999999999">
      <c r="B94" s="25"/>
      <c r="C94" s="24"/>
      <c r="D94" s="24"/>
      <c r="E94" s="371"/>
      <c r="F94" s="26"/>
      <c r="G94" s="26"/>
    </row>
    <row r="95" spans="1:16" s="23" customFormat="1" ht="10.199999999999999">
      <c r="B95" s="25"/>
      <c r="C95" s="24"/>
      <c r="D95" s="24"/>
      <c r="E95" s="371"/>
      <c r="F95" s="26"/>
      <c r="G95" s="26"/>
    </row>
    <row r="96" spans="1:16" s="23" customFormat="1" ht="10.199999999999999">
      <c r="B96" s="25"/>
      <c r="C96" s="24"/>
      <c r="D96" s="24"/>
      <c r="G96" s="26"/>
    </row>
    <row r="97" spans="7:7">
      <c r="G97" s="372"/>
    </row>
  </sheetData>
  <mergeCells count="58">
    <mergeCell ref="N34:N38"/>
    <mergeCell ref="O35:O38"/>
    <mergeCell ref="P35:P36"/>
    <mergeCell ref="M36:M38"/>
    <mergeCell ref="F36:F38"/>
    <mergeCell ref="G36:H37"/>
    <mergeCell ref="I36:I38"/>
    <mergeCell ref="A90:C90"/>
    <mergeCell ref="A2:A7"/>
    <mergeCell ref="B2:B7"/>
    <mergeCell ref="C2:C7"/>
    <mergeCell ref="I5:I7"/>
    <mergeCell ref="E2:P2"/>
    <mergeCell ref="E34:E38"/>
    <mergeCell ref="F34:M35"/>
    <mergeCell ref="K36:K38"/>
    <mergeCell ref="L36:L38"/>
    <mergeCell ref="B33:B38"/>
    <mergeCell ref="J36:J38"/>
    <mergeCell ref="C33:C38"/>
    <mergeCell ref="E33:P33"/>
    <mergeCell ref="O34:P34"/>
    <mergeCell ref="P37:P38"/>
    <mergeCell ref="N3:N7"/>
    <mergeCell ref="O3:P3"/>
    <mergeCell ref="O4:O7"/>
    <mergeCell ref="P4:P5"/>
    <mergeCell ref="F3:M4"/>
    <mergeCell ref="P6:P7"/>
    <mergeCell ref="D2:D7"/>
    <mergeCell ref="E3:E7"/>
    <mergeCell ref="M5:M7"/>
    <mergeCell ref="F5:F7"/>
    <mergeCell ref="G5:H6"/>
    <mergeCell ref="L5:L7"/>
    <mergeCell ref="J5:J7"/>
    <mergeCell ref="K5:K7"/>
    <mergeCell ref="E62:P62"/>
    <mergeCell ref="E63:E67"/>
    <mergeCell ref="F63:M64"/>
    <mergeCell ref="N63:N67"/>
    <mergeCell ref="O63:P63"/>
    <mergeCell ref="O64:O67"/>
    <mergeCell ref="P64:P65"/>
    <mergeCell ref="F65:F67"/>
    <mergeCell ref="G65:H66"/>
    <mergeCell ref="P66:P67"/>
    <mergeCell ref="I65:I67"/>
    <mergeCell ref="J65:J67"/>
    <mergeCell ref="K65:K67"/>
    <mergeCell ref="L65:L67"/>
    <mergeCell ref="M65:M67"/>
    <mergeCell ref="A33:A38"/>
    <mergeCell ref="A62:A67"/>
    <mergeCell ref="B62:B67"/>
    <mergeCell ref="C62:C67"/>
    <mergeCell ref="D62:D67"/>
    <mergeCell ref="D33:D38"/>
  </mergeCells>
  <pageMargins left="0.59055118110236227" right="0.15748031496062992" top="1.1023622047244095" bottom="0.59055118110236227" header="0.31496062992125984" footer="0.55118110236220474"/>
  <pageSetup paperSize="9" scale="80" orientation="landscape" r:id="rId1"/>
  <headerFooter alignWithMargins="0">
    <oddHeader>&amp;RTabela nr 2 
do Uchwały Budżetowej Nr X/70/2019  
z dnia 30 grudnia 2019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9" workbookViewId="0">
      <selection activeCell="A3" sqref="A3:G3"/>
    </sheetView>
  </sheetViews>
  <sheetFormatPr defaultColWidth="9.109375" defaultRowHeight="13.2"/>
  <cols>
    <col min="1" max="1" width="4.6640625" style="80" customWidth="1"/>
    <col min="2" max="2" width="6.88671875" style="80" customWidth="1"/>
    <col min="3" max="3" width="7.6640625" style="80" customWidth="1"/>
    <col min="4" max="4" width="6.33203125" style="80" customWidth="1"/>
    <col min="5" max="5" width="50.21875" style="80" customWidth="1"/>
    <col min="6" max="6" width="12.44140625" style="80" customWidth="1"/>
    <col min="7" max="7" width="15.77734375" style="80" customWidth="1"/>
    <col min="8" max="16384" width="9.109375" style="80"/>
  </cols>
  <sheetData>
    <row r="1" spans="1:10" s="189" customFormat="1" ht="17.399999999999999" customHeight="1">
      <c r="A1" s="499" t="s">
        <v>330</v>
      </c>
      <c r="B1" s="499"/>
      <c r="C1" s="499"/>
      <c r="D1" s="499"/>
      <c r="E1" s="499"/>
      <c r="F1" s="499"/>
      <c r="G1" s="499"/>
    </row>
    <row r="2" spans="1:10" s="189" customFormat="1" ht="17.399999999999999" customHeight="1">
      <c r="A2" s="361"/>
      <c r="B2" s="361"/>
      <c r="C2" s="361"/>
      <c r="D2" s="361"/>
      <c r="E2" s="361"/>
      <c r="F2" s="361"/>
      <c r="G2" s="361"/>
    </row>
    <row r="3" spans="1:10" s="189" customFormat="1" ht="17.399999999999999" customHeight="1">
      <c r="A3" s="494"/>
      <c r="B3" s="495"/>
      <c r="C3" s="495"/>
      <c r="D3" s="495"/>
      <c r="E3" s="495"/>
      <c r="F3" s="495"/>
      <c r="G3" s="495"/>
    </row>
    <row r="4" spans="1:10" s="190" customFormat="1" ht="96" customHeight="1">
      <c r="A4" s="352" t="s">
        <v>121</v>
      </c>
      <c r="B4" s="352" t="s">
        <v>94</v>
      </c>
      <c r="C4" s="352" t="s">
        <v>120</v>
      </c>
      <c r="D4" s="352" t="s">
        <v>65</v>
      </c>
      <c r="E4" s="352" t="s">
        <v>216</v>
      </c>
      <c r="F4" s="352" t="s">
        <v>119</v>
      </c>
      <c r="G4" s="352" t="s">
        <v>118</v>
      </c>
    </row>
    <row r="5" spans="1:10" s="189" customFormat="1" ht="16.2" customHeight="1">
      <c r="A5" s="281">
        <v>1</v>
      </c>
      <c r="B5" s="281">
        <v>2</v>
      </c>
      <c r="C5" s="281">
        <v>3</v>
      </c>
      <c r="D5" s="281">
        <v>4</v>
      </c>
      <c r="E5" s="281">
        <v>5</v>
      </c>
      <c r="F5" s="281">
        <v>6</v>
      </c>
      <c r="G5" s="281">
        <v>7</v>
      </c>
    </row>
    <row r="6" spans="1:10" s="189" customFormat="1" ht="31.2" customHeight="1">
      <c r="A6" s="191">
        <v>1</v>
      </c>
      <c r="B6" s="192" t="s">
        <v>117</v>
      </c>
      <c r="C6" s="192" t="s">
        <v>58</v>
      </c>
      <c r="D6" s="192"/>
      <c r="E6" s="193" t="s">
        <v>354</v>
      </c>
      <c r="F6" s="194">
        <f>SUM(F7:F10)</f>
        <v>174000</v>
      </c>
      <c r="G6" s="186" t="s">
        <v>200</v>
      </c>
    </row>
    <row r="7" spans="1:10" s="189" customFormat="1" ht="25.95" customHeight="1">
      <c r="A7" s="185">
        <v>2</v>
      </c>
      <c r="B7" s="185"/>
      <c r="C7" s="185"/>
      <c r="D7" s="185">
        <v>6050</v>
      </c>
      <c r="E7" s="195" t="s">
        <v>219</v>
      </c>
      <c r="F7" s="187">
        <v>100000</v>
      </c>
      <c r="G7" s="185" t="s">
        <v>116</v>
      </c>
    </row>
    <row r="8" spans="1:10" s="189" customFormat="1" ht="25.95" customHeight="1">
      <c r="A8" s="185">
        <v>3</v>
      </c>
      <c r="B8" s="185"/>
      <c r="C8" s="185"/>
      <c r="D8" s="185">
        <v>6050</v>
      </c>
      <c r="E8" s="195" t="s">
        <v>344</v>
      </c>
      <c r="F8" s="187">
        <v>12000</v>
      </c>
      <c r="G8" s="185" t="s">
        <v>116</v>
      </c>
    </row>
    <row r="9" spans="1:10" s="189" customFormat="1" ht="25.95" customHeight="1">
      <c r="A9" s="185">
        <v>4</v>
      </c>
      <c r="B9" s="185"/>
      <c r="C9" s="185"/>
      <c r="D9" s="185">
        <v>6050</v>
      </c>
      <c r="E9" s="195" t="s">
        <v>345</v>
      </c>
      <c r="F9" s="187">
        <v>12000</v>
      </c>
      <c r="G9" s="185" t="s">
        <v>116</v>
      </c>
    </row>
    <row r="10" spans="1:10" s="189" customFormat="1" ht="25.95" customHeight="1">
      <c r="A10" s="185">
        <v>5</v>
      </c>
      <c r="B10" s="185"/>
      <c r="C10" s="185"/>
      <c r="D10" s="185">
        <v>6050</v>
      </c>
      <c r="E10" s="195" t="s">
        <v>332</v>
      </c>
      <c r="F10" s="187">
        <v>50000</v>
      </c>
      <c r="G10" s="185" t="s">
        <v>116</v>
      </c>
    </row>
    <row r="11" spans="1:10" s="189" customFormat="1" ht="16.05" customHeight="1">
      <c r="A11" s="191">
        <v>6</v>
      </c>
      <c r="B11" s="191">
        <v>600</v>
      </c>
      <c r="C11" s="191"/>
      <c r="D11" s="191"/>
      <c r="E11" s="193" t="s">
        <v>112</v>
      </c>
      <c r="F11" s="194">
        <f>SUM(F12:F16)</f>
        <v>1330000</v>
      </c>
      <c r="G11" s="185" t="s">
        <v>116</v>
      </c>
      <c r="H11" s="201"/>
      <c r="I11" s="188"/>
    </row>
    <row r="12" spans="1:10" s="200" customFormat="1" ht="66">
      <c r="A12" s="185">
        <v>7</v>
      </c>
      <c r="B12" s="202"/>
      <c r="C12" s="185">
        <v>60013</v>
      </c>
      <c r="D12" s="197">
        <v>6300</v>
      </c>
      <c r="E12" s="333" t="s">
        <v>261</v>
      </c>
      <c r="F12" s="296">
        <v>500000</v>
      </c>
      <c r="G12" s="197" t="s">
        <v>116</v>
      </c>
      <c r="H12" s="282"/>
      <c r="I12" s="295"/>
      <c r="J12" s="204"/>
    </row>
    <row r="13" spans="1:10" ht="39.6">
      <c r="A13" s="286">
        <v>8</v>
      </c>
      <c r="B13" s="285"/>
      <c r="C13" s="286">
        <v>60014</v>
      </c>
      <c r="D13" s="290">
        <v>6300</v>
      </c>
      <c r="E13" s="283" t="s">
        <v>262</v>
      </c>
      <c r="F13" s="203">
        <v>200000</v>
      </c>
      <c r="G13" s="197" t="s">
        <v>116</v>
      </c>
    </row>
    <row r="14" spans="1:10" ht="39.6">
      <c r="A14" s="286">
        <v>9</v>
      </c>
      <c r="B14" s="285"/>
      <c r="C14" s="286">
        <v>60014</v>
      </c>
      <c r="D14" s="290">
        <v>6300</v>
      </c>
      <c r="E14" s="283" t="s">
        <v>263</v>
      </c>
      <c r="F14" s="203">
        <v>200000</v>
      </c>
      <c r="G14" s="197" t="s">
        <v>116</v>
      </c>
    </row>
    <row r="15" spans="1:10" s="200" customFormat="1" ht="16.8" customHeight="1">
      <c r="A15" s="202">
        <v>10</v>
      </c>
      <c r="B15" s="202"/>
      <c r="C15" s="284">
        <v>60016</v>
      </c>
      <c r="D15" s="202">
        <v>6050</v>
      </c>
      <c r="E15" s="333" t="s">
        <v>355</v>
      </c>
      <c r="F15" s="203">
        <v>180000</v>
      </c>
      <c r="G15" s="197" t="s">
        <v>116</v>
      </c>
      <c r="H15" s="204"/>
    </row>
    <row r="16" spans="1:10" s="200" customFormat="1" ht="16.2" customHeight="1">
      <c r="A16" s="185">
        <v>11</v>
      </c>
      <c r="B16" s="202"/>
      <c r="C16" s="284">
        <v>60016</v>
      </c>
      <c r="D16" s="202">
        <v>6050</v>
      </c>
      <c r="E16" s="333" t="s">
        <v>331</v>
      </c>
      <c r="F16" s="199">
        <v>250000</v>
      </c>
      <c r="G16" s="197" t="s">
        <v>116</v>
      </c>
      <c r="H16" s="336"/>
      <c r="I16" s="295"/>
    </row>
    <row r="17" spans="1:9" s="189" customFormat="1" ht="16.05" customHeight="1">
      <c r="A17" s="191">
        <v>12</v>
      </c>
      <c r="B17" s="191">
        <v>801</v>
      </c>
      <c r="C17" s="191">
        <v>80104</v>
      </c>
      <c r="D17" s="191"/>
      <c r="E17" s="339" t="s">
        <v>22</v>
      </c>
      <c r="F17" s="194">
        <f>SUM(F18)</f>
        <v>100000</v>
      </c>
      <c r="G17" s="185" t="s">
        <v>116</v>
      </c>
      <c r="H17" s="188"/>
      <c r="I17" s="188"/>
    </row>
    <row r="18" spans="1:9" s="200" customFormat="1" ht="26.4">
      <c r="A18" s="197">
        <v>13</v>
      </c>
      <c r="B18" s="197"/>
      <c r="C18" s="197"/>
      <c r="D18" s="198">
        <v>6050</v>
      </c>
      <c r="E18" s="195" t="s">
        <v>264</v>
      </c>
      <c r="F18" s="334">
        <v>100000</v>
      </c>
      <c r="G18" s="197" t="s">
        <v>116</v>
      </c>
    </row>
    <row r="19" spans="1:9" s="189" customFormat="1" ht="16.05" customHeight="1">
      <c r="A19" s="191">
        <v>14</v>
      </c>
      <c r="B19" s="191">
        <v>900</v>
      </c>
      <c r="C19" s="191">
        <v>90015</v>
      </c>
      <c r="D19" s="191"/>
      <c r="E19" s="410" t="s">
        <v>356</v>
      </c>
      <c r="F19" s="194">
        <f>F20</f>
        <v>13308</v>
      </c>
      <c r="G19" s="185" t="s">
        <v>116</v>
      </c>
      <c r="H19" s="188"/>
      <c r="I19" s="188"/>
    </row>
    <row r="20" spans="1:9" s="200" customFormat="1" ht="26.4">
      <c r="A20" s="197">
        <v>15</v>
      </c>
      <c r="B20" s="197"/>
      <c r="C20" s="197"/>
      <c r="D20" s="198">
        <v>6050</v>
      </c>
      <c r="E20" s="338" t="s">
        <v>346</v>
      </c>
      <c r="F20" s="334">
        <v>13308</v>
      </c>
      <c r="G20" s="197" t="s">
        <v>116</v>
      </c>
    </row>
    <row r="21" spans="1:9" s="189" customFormat="1" ht="16.05" customHeight="1">
      <c r="A21" s="191">
        <v>16</v>
      </c>
      <c r="B21" s="191">
        <v>926</v>
      </c>
      <c r="C21" s="191">
        <v>92695</v>
      </c>
      <c r="D21" s="191"/>
      <c r="E21" s="335" t="s">
        <v>3</v>
      </c>
      <c r="F21" s="194">
        <f>F22</f>
        <v>77000</v>
      </c>
      <c r="G21" s="185" t="s">
        <v>116</v>
      </c>
      <c r="H21" s="188"/>
      <c r="I21" s="188"/>
    </row>
    <row r="22" spans="1:9" s="200" customFormat="1" ht="18.600000000000001" customHeight="1">
      <c r="A22" s="197">
        <v>17</v>
      </c>
      <c r="B22" s="197"/>
      <c r="C22" s="197"/>
      <c r="D22" s="198">
        <v>6050</v>
      </c>
      <c r="E22" s="338" t="s">
        <v>343</v>
      </c>
      <c r="F22" s="334">
        <v>77000</v>
      </c>
      <c r="G22" s="197" t="s">
        <v>116</v>
      </c>
    </row>
    <row r="23" spans="1:9" s="196" customFormat="1" ht="21" customHeight="1">
      <c r="A23" s="496" t="s">
        <v>169</v>
      </c>
      <c r="B23" s="497"/>
      <c r="C23" s="497"/>
      <c r="D23" s="497"/>
      <c r="E23" s="498"/>
      <c r="F23" s="353">
        <f>F6+F17+F11+F19+F21</f>
        <v>1694308</v>
      </c>
      <c r="G23" s="354" t="s">
        <v>115</v>
      </c>
    </row>
    <row r="24" spans="1:9" s="196" customFormat="1" ht="17.399999999999999" customHeight="1">
      <c r="A24" s="232"/>
      <c r="B24" s="232"/>
      <c r="C24" s="232"/>
      <c r="D24" s="232"/>
      <c r="E24" s="232"/>
      <c r="F24" s="233"/>
      <c r="G24" s="233"/>
    </row>
  </sheetData>
  <mergeCells count="3">
    <mergeCell ref="A3:G3"/>
    <mergeCell ref="A23:E23"/>
    <mergeCell ref="A1:G1"/>
  </mergeCells>
  <printOptions horizontalCentered="1"/>
  <pageMargins left="0.51181102362204722" right="0.39370078740157483" top="1.0629921259842521" bottom="0.59055118110236227" header="0.51181102362204722" footer="0.51181102362204722"/>
  <pageSetup paperSize="9" scale="90" orientation="portrait" r:id="rId1"/>
  <headerFooter alignWithMargins="0">
    <oddHeader xml:space="preserve">&amp;R&amp;9Tabela nr 2a  
do Uchwały Budżetowej Nr X/70/2019
 z dnia 30 grudnia 2019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A64" workbookViewId="0">
      <selection activeCell="A69" sqref="A69:F69"/>
    </sheetView>
  </sheetViews>
  <sheetFormatPr defaultRowHeight="13.8"/>
  <cols>
    <col min="1" max="1" width="3.21875" style="160" customWidth="1"/>
    <col min="2" max="2" width="21.21875" style="325" customWidth="1"/>
    <col min="3" max="3" width="50.21875" style="160" customWidth="1"/>
    <col min="4" max="4" width="5.6640625" style="160" customWidth="1"/>
    <col min="5" max="5" width="8" style="160" customWidth="1"/>
    <col min="6" max="6" width="6" style="160" customWidth="1"/>
    <col min="7" max="8" width="13.5546875" style="160" customWidth="1"/>
    <col min="9" max="9" width="15" style="160" customWidth="1"/>
    <col min="10" max="11" width="13.33203125" style="160" bestFit="1" customWidth="1"/>
    <col min="12" max="12" width="14" style="160" customWidth="1"/>
    <col min="13" max="16384" width="8.88671875" style="160"/>
  </cols>
  <sheetData>
    <row r="1" spans="1:8">
      <c r="B1" s="403"/>
      <c r="C1" s="159"/>
      <c r="D1" s="159"/>
      <c r="G1" s="407"/>
    </row>
    <row r="2" spans="1:8" s="159" customFormat="1" ht="15.6" customHeight="1">
      <c r="A2" s="509" t="s">
        <v>315</v>
      </c>
      <c r="B2" s="509"/>
      <c r="C2" s="509"/>
      <c r="D2" s="509"/>
      <c r="E2" s="509"/>
      <c r="F2" s="509"/>
      <c r="G2" s="509"/>
      <c r="H2" s="509"/>
    </row>
    <row r="3" spans="1:8" ht="37.200000000000003" customHeight="1">
      <c r="A3" s="355" t="s">
        <v>214</v>
      </c>
      <c r="B3" s="356" t="s">
        <v>134</v>
      </c>
      <c r="C3" s="373" t="s">
        <v>133</v>
      </c>
      <c r="D3" s="374" t="s">
        <v>94</v>
      </c>
      <c r="E3" s="374" t="s">
        <v>93</v>
      </c>
      <c r="F3" s="374"/>
      <c r="G3" s="375" t="s">
        <v>260</v>
      </c>
      <c r="H3" s="357" t="s">
        <v>259</v>
      </c>
    </row>
    <row r="4" spans="1:8" ht="14.4" customHeight="1">
      <c r="A4" s="510">
        <v>1</v>
      </c>
      <c r="B4" s="506" t="s">
        <v>131</v>
      </c>
      <c r="C4" s="391" t="s">
        <v>314</v>
      </c>
      <c r="D4" s="379">
        <v>900</v>
      </c>
      <c r="E4" s="379">
        <v>90095</v>
      </c>
      <c r="F4" s="379"/>
      <c r="G4" s="392">
        <v>11667.15</v>
      </c>
      <c r="H4" s="505">
        <f>G4+G5+G6+G7+G8</f>
        <v>33667.15</v>
      </c>
    </row>
    <row r="5" spans="1:8" ht="24">
      <c r="A5" s="510"/>
      <c r="B5" s="506"/>
      <c r="C5" s="388" t="s">
        <v>313</v>
      </c>
      <c r="D5" s="378" t="s">
        <v>254</v>
      </c>
      <c r="E5" s="378" t="s">
        <v>253</v>
      </c>
      <c r="F5" s="379"/>
      <c r="G5" s="377">
        <v>7000</v>
      </c>
      <c r="H5" s="505"/>
    </row>
    <row r="6" spans="1:8" ht="15" customHeight="1">
      <c r="A6" s="510"/>
      <c r="B6" s="506"/>
      <c r="C6" s="388" t="s">
        <v>312</v>
      </c>
      <c r="D6" s="378" t="s">
        <v>254</v>
      </c>
      <c r="E6" s="378" t="s">
        <v>253</v>
      </c>
      <c r="F6" s="379"/>
      <c r="G6" s="377">
        <v>1000</v>
      </c>
      <c r="H6" s="505"/>
    </row>
    <row r="7" spans="1:8" ht="24">
      <c r="A7" s="510"/>
      <c r="B7" s="506"/>
      <c r="C7" s="388" t="s">
        <v>311</v>
      </c>
      <c r="D7" s="378" t="s">
        <v>254</v>
      </c>
      <c r="E7" s="378" t="s">
        <v>253</v>
      </c>
      <c r="F7" s="379"/>
      <c r="G7" s="377">
        <v>12000</v>
      </c>
      <c r="H7" s="505"/>
    </row>
    <row r="8" spans="1:8" ht="15" customHeight="1">
      <c r="A8" s="510"/>
      <c r="B8" s="506"/>
      <c r="C8" s="388" t="s">
        <v>310</v>
      </c>
      <c r="D8" s="378" t="s">
        <v>254</v>
      </c>
      <c r="E8" s="378" t="s">
        <v>253</v>
      </c>
      <c r="F8" s="379"/>
      <c r="G8" s="377">
        <v>2000</v>
      </c>
      <c r="H8" s="505"/>
    </row>
    <row r="9" spans="1:8" ht="15" customHeight="1">
      <c r="A9" s="510">
        <v>2</v>
      </c>
      <c r="B9" s="506" t="s">
        <v>167</v>
      </c>
      <c r="C9" s="508" t="s">
        <v>258</v>
      </c>
      <c r="D9" s="508"/>
      <c r="E9" s="508"/>
      <c r="F9" s="508"/>
      <c r="G9" s="508"/>
      <c r="H9" s="505">
        <f>G13+G10+G11+G12+G14</f>
        <v>14528.4</v>
      </c>
    </row>
    <row r="10" spans="1:8" ht="15" customHeight="1">
      <c r="A10" s="510"/>
      <c r="B10" s="506"/>
      <c r="C10" s="388" t="s">
        <v>317</v>
      </c>
      <c r="D10" s="378" t="s">
        <v>254</v>
      </c>
      <c r="E10" s="378" t="s">
        <v>253</v>
      </c>
      <c r="F10" s="378"/>
      <c r="G10" s="383">
        <v>5500</v>
      </c>
      <c r="H10" s="505"/>
    </row>
    <row r="11" spans="1:8" ht="24">
      <c r="A11" s="510"/>
      <c r="B11" s="506"/>
      <c r="C11" s="388" t="s">
        <v>318</v>
      </c>
      <c r="D11" s="378" t="s">
        <v>254</v>
      </c>
      <c r="E11" s="378" t="s">
        <v>253</v>
      </c>
      <c r="F11" s="378"/>
      <c r="G11" s="377">
        <v>3800</v>
      </c>
      <c r="H11" s="505"/>
    </row>
    <row r="12" spans="1:8" ht="15" customHeight="1">
      <c r="A12" s="510"/>
      <c r="B12" s="506"/>
      <c r="C12" s="388" t="s">
        <v>309</v>
      </c>
      <c r="D12" s="378" t="s">
        <v>254</v>
      </c>
      <c r="E12" s="378" t="s">
        <v>253</v>
      </c>
      <c r="F12" s="378"/>
      <c r="G12" s="377">
        <v>1000</v>
      </c>
      <c r="H12" s="505"/>
    </row>
    <row r="13" spans="1:8" ht="15" customHeight="1">
      <c r="A13" s="510"/>
      <c r="B13" s="506"/>
      <c r="C13" s="388" t="s">
        <v>308</v>
      </c>
      <c r="D13" s="378" t="s">
        <v>254</v>
      </c>
      <c r="E13" s="378" t="s">
        <v>253</v>
      </c>
      <c r="F13" s="378"/>
      <c r="G13" s="377">
        <v>2000</v>
      </c>
      <c r="H13" s="505"/>
    </row>
    <row r="14" spans="1:8" ht="24">
      <c r="A14" s="510"/>
      <c r="B14" s="506"/>
      <c r="C14" s="388" t="s">
        <v>307</v>
      </c>
      <c r="D14" s="378" t="s">
        <v>254</v>
      </c>
      <c r="E14" s="378" t="s">
        <v>253</v>
      </c>
      <c r="F14" s="378"/>
      <c r="G14" s="377">
        <v>2228.4</v>
      </c>
      <c r="H14" s="505"/>
    </row>
    <row r="15" spans="1:8" ht="24">
      <c r="A15" s="376">
        <v>3</v>
      </c>
      <c r="B15" s="393" t="s">
        <v>130</v>
      </c>
      <c r="C15" s="388" t="s">
        <v>218</v>
      </c>
      <c r="D15" s="378" t="s">
        <v>225</v>
      </c>
      <c r="E15" s="378" t="s">
        <v>226</v>
      </c>
      <c r="F15" s="378"/>
      <c r="G15" s="377">
        <v>8949.49</v>
      </c>
      <c r="H15" s="394">
        <f>G15</f>
        <v>8949.49</v>
      </c>
    </row>
    <row r="16" spans="1:8" ht="15" customHeight="1">
      <c r="A16" s="510">
        <v>4</v>
      </c>
      <c r="B16" s="506" t="s">
        <v>222</v>
      </c>
      <c r="C16" s="388" t="s">
        <v>306</v>
      </c>
      <c r="D16" s="378" t="s">
        <v>225</v>
      </c>
      <c r="E16" s="378" t="s">
        <v>226</v>
      </c>
      <c r="F16" s="378"/>
      <c r="G16" s="377">
        <v>800</v>
      </c>
      <c r="H16" s="505">
        <f>G16+G18+G19+G21+G20</f>
        <v>13172.42</v>
      </c>
    </row>
    <row r="17" spans="1:8" ht="15" customHeight="1">
      <c r="A17" s="510"/>
      <c r="B17" s="506"/>
      <c r="C17" s="508" t="s">
        <v>258</v>
      </c>
      <c r="D17" s="508"/>
      <c r="E17" s="508"/>
      <c r="F17" s="508"/>
      <c r="G17" s="508"/>
      <c r="H17" s="505"/>
    </row>
    <row r="18" spans="1:8" ht="15" customHeight="1">
      <c r="A18" s="510"/>
      <c r="B18" s="506"/>
      <c r="C18" s="388" t="s">
        <v>305</v>
      </c>
      <c r="D18" s="378" t="s">
        <v>254</v>
      </c>
      <c r="E18" s="378" t="s">
        <v>253</v>
      </c>
      <c r="F18" s="378"/>
      <c r="G18" s="377">
        <v>200</v>
      </c>
      <c r="H18" s="505"/>
    </row>
    <row r="19" spans="1:8" ht="15" customHeight="1">
      <c r="A19" s="510"/>
      <c r="B19" s="506"/>
      <c r="C19" s="388" t="s">
        <v>304</v>
      </c>
      <c r="D19" s="378" t="s">
        <v>254</v>
      </c>
      <c r="E19" s="378" t="s">
        <v>253</v>
      </c>
      <c r="F19" s="378"/>
      <c r="G19" s="377">
        <v>2500</v>
      </c>
      <c r="H19" s="505"/>
    </row>
    <row r="20" spans="1:8" ht="15" customHeight="1">
      <c r="A20" s="510"/>
      <c r="B20" s="506"/>
      <c r="C20" s="388" t="s">
        <v>303</v>
      </c>
      <c r="D20" s="378" t="s">
        <v>254</v>
      </c>
      <c r="E20" s="378" t="s">
        <v>253</v>
      </c>
      <c r="F20" s="378"/>
      <c r="G20" s="377">
        <v>500</v>
      </c>
      <c r="H20" s="505"/>
    </row>
    <row r="21" spans="1:8" ht="24">
      <c r="A21" s="510"/>
      <c r="B21" s="506"/>
      <c r="C21" s="388" t="s">
        <v>218</v>
      </c>
      <c r="D21" s="378" t="s">
        <v>225</v>
      </c>
      <c r="E21" s="378" t="s">
        <v>226</v>
      </c>
      <c r="F21" s="378"/>
      <c r="G21" s="377">
        <v>9172.42</v>
      </c>
      <c r="H21" s="505"/>
    </row>
    <row r="22" spans="1:8" ht="15" customHeight="1">
      <c r="A22" s="376">
        <v>5</v>
      </c>
      <c r="B22" s="393" t="s">
        <v>223</v>
      </c>
      <c r="C22" s="388" t="s">
        <v>302</v>
      </c>
      <c r="D22" s="378" t="s">
        <v>254</v>
      </c>
      <c r="E22" s="378" t="s">
        <v>253</v>
      </c>
      <c r="F22" s="378"/>
      <c r="G22" s="377">
        <v>9801.83</v>
      </c>
      <c r="H22" s="394">
        <f>G22</f>
        <v>9801.83</v>
      </c>
    </row>
    <row r="23" spans="1:8" ht="15" customHeight="1">
      <c r="A23" s="376">
        <v>6</v>
      </c>
      <c r="B23" s="393" t="s">
        <v>301</v>
      </c>
      <c r="C23" s="388" t="s">
        <v>300</v>
      </c>
      <c r="D23" s="378" t="s">
        <v>225</v>
      </c>
      <c r="E23" s="378" t="s">
        <v>226</v>
      </c>
      <c r="F23" s="378"/>
      <c r="G23" s="377">
        <v>16000.61</v>
      </c>
      <c r="H23" s="394">
        <f>G23</f>
        <v>16000.61</v>
      </c>
    </row>
    <row r="24" spans="1:8" ht="24">
      <c r="A24" s="376">
        <v>7</v>
      </c>
      <c r="B24" s="395" t="s">
        <v>129</v>
      </c>
      <c r="C24" s="388" t="s">
        <v>299</v>
      </c>
      <c r="D24" s="378" t="s">
        <v>225</v>
      </c>
      <c r="E24" s="378" t="s">
        <v>226</v>
      </c>
      <c r="F24" s="378"/>
      <c r="G24" s="377">
        <f>H24</f>
        <v>9763.08</v>
      </c>
      <c r="H24" s="394">
        <v>9763.08</v>
      </c>
    </row>
    <row r="25" spans="1:8" ht="15" customHeight="1">
      <c r="A25" s="510">
        <v>8</v>
      </c>
      <c r="B25" s="506" t="s">
        <v>224</v>
      </c>
      <c r="C25" s="396" t="s">
        <v>258</v>
      </c>
      <c r="D25" s="396"/>
      <c r="E25" s="396"/>
      <c r="F25" s="396"/>
      <c r="G25" s="396"/>
      <c r="H25" s="505">
        <f>G26+G27+G28+G30+G31+G32+G33</f>
        <v>38742.400000000001</v>
      </c>
    </row>
    <row r="26" spans="1:8" ht="15" customHeight="1">
      <c r="A26" s="510"/>
      <c r="B26" s="506"/>
      <c r="C26" s="397" t="s">
        <v>298</v>
      </c>
      <c r="D26" s="382">
        <v>900</v>
      </c>
      <c r="E26" s="382">
        <v>90095</v>
      </c>
      <c r="F26" s="382"/>
      <c r="G26" s="387">
        <v>4000</v>
      </c>
      <c r="H26" s="505"/>
    </row>
    <row r="27" spans="1:8" ht="15" customHeight="1">
      <c r="A27" s="510"/>
      <c r="B27" s="506"/>
      <c r="C27" s="397" t="s">
        <v>297</v>
      </c>
      <c r="D27" s="382">
        <v>900</v>
      </c>
      <c r="E27" s="382">
        <v>90095</v>
      </c>
      <c r="F27" s="382"/>
      <c r="G27" s="377">
        <v>4500</v>
      </c>
      <c r="H27" s="505"/>
    </row>
    <row r="28" spans="1:8" ht="15" customHeight="1">
      <c r="A28" s="510"/>
      <c r="B28" s="506"/>
      <c r="C28" s="397" t="s">
        <v>296</v>
      </c>
      <c r="D28" s="378" t="s">
        <v>254</v>
      </c>
      <c r="E28" s="378" t="s">
        <v>253</v>
      </c>
      <c r="F28" s="378"/>
      <c r="G28" s="377">
        <v>6500</v>
      </c>
      <c r="H28" s="505"/>
    </row>
    <row r="29" spans="1:8" ht="15" customHeight="1">
      <c r="A29" s="510"/>
      <c r="B29" s="506"/>
      <c r="C29" s="511" t="s">
        <v>257</v>
      </c>
      <c r="D29" s="511"/>
      <c r="E29" s="511"/>
      <c r="F29" s="511"/>
      <c r="G29" s="511"/>
      <c r="H29" s="505"/>
    </row>
    <row r="30" spans="1:8" ht="15.6" customHeight="1">
      <c r="A30" s="510"/>
      <c r="B30" s="506"/>
      <c r="C30" s="397" t="s">
        <v>295</v>
      </c>
      <c r="D30" s="378" t="s">
        <v>254</v>
      </c>
      <c r="E30" s="378" t="s">
        <v>253</v>
      </c>
      <c r="F30" s="378"/>
      <c r="G30" s="377">
        <v>6542.4</v>
      </c>
      <c r="H30" s="505"/>
    </row>
    <row r="31" spans="1:8" ht="24">
      <c r="A31" s="510"/>
      <c r="B31" s="506"/>
      <c r="C31" s="397" t="s">
        <v>294</v>
      </c>
      <c r="D31" s="378" t="s">
        <v>254</v>
      </c>
      <c r="E31" s="378" t="s">
        <v>253</v>
      </c>
      <c r="F31" s="378"/>
      <c r="G31" s="377">
        <v>16000</v>
      </c>
      <c r="H31" s="505"/>
    </row>
    <row r="32" spans="1:8" ht="15" customHeight="1">
      <c r="A32" s="510"/>
      <c r="B32" s="506"/>
      <c r="C32" s="397" t="s">
        <v>293</v>
      </c>
      <c r="D32" s="378" t="s">
        <v>254</v>
      </c>
      <c r="E32" s="378" t="s">
        <v>253</v>
      </c>
      <c r="F32" s="378"/>
      <c r="G32" s="377">
        <v>700</v>
      </c>
      <c r="H32" s="505"/>
    </row>
    <row r="33" spans="1:8" s="386" customFormat="1" ht="24">
      <c r="A33" s="510"/>
      <c r="B33" s="506"/>
      <c r="C33" s="398" t="s">
        <v>316</v>
      </c>
      <c r="D33" s="378" t="s">
        <v>254</v>
      </c>
      <c r="E33" s="378" t="s">
        <v>253</v>
      </c>
      <c r="F33" s="378"/>
      <c r="G33" s="377">
        <v>500</v>
      </c>
      <c r="H33" s="505"/>
    </row>
    <row r="34" spans="1:8" ht="24">
      <c r="A34" s="510">
        <v>9</v>
      </c>
      <c r="B34" s="504" t="s">
        <v>128</v>
      </c>
      <c r="C34" s="388" t="s">
        <v>218</v>
      </c>
      <c r="D34" s="380" t="s">
        <v>225</v>
      </c>
      <c r="E34" s="380" t="s">
        <v>226</v>
      </c>
      <c r="F34" s="380"/>
      <c r="G34" s="377">
        <v>9600</v>
      </c>
      <c r="H34" s="505">
        <f>G34+G35</f>
        <v>13366.130000000001</v>
      </c>
    </row>
    <row r="35" spans="1:8" ht="27" customHeight="1">
      <c r="A35" s="510"/>
      <c r="B35" s="504"/>
      <c r="C35" s="388" t="s">
        <v>292</v>
      </c>
      <c r="D35" s="380" t="s">
        <v>254</v>
      </c>
      <c r="E35" s="380" t="s">
        <v>291</v>
      </c>
      <c r="F35" s="380"/>
      <c r="G35" s="377">
        <v>3766.13</v>
      </c>
      <c r="H35" s="505"/>
    </row>
    <row r="36" spans="1:8" ht="15" customHeight="1">
      <c r="A36" s="510">
        <v>10</v>
      </c>
      <c r="B36" s="504" t="s">
        <v>127</v>
      </c>
      <c r="C36" s="508" t="s">
        <v>256</v>
      </c>
      <c r="D36" s="508"/>
      <c r="E36" s="508"/>
      <c r="F36" s="508"/>
      <c r="G36" s="508"/>
      <c r="H36" s="503">
        <f>G37+G38+G40+G39+G41</f>
        <v>22470.59</v>
      </c>
    </row>
    <row r="37" spans="1:8" ht="15" customHeight="1">
      <c r="A37" s="510"/>
      <c r="B37" s="504"/>
      <c r="C37" s="398" t="s">
        <v>322</v>
      </c>
      <c r="D37" s="378" t="s">
        <v>254</v>
      </c>
      <c r="E37" s="378" t="s">
        <v>253</v>
      </c>
      <c r="F37" s="378"/>
      <c r="G37" s="377">
        <v>2500</v>
      </c>
      <c r="H37" s="503"/>
    </row>
    <row r="38" spans="1:8" ht="24">
      <c r="A38" s="510"/>
      <c r="B38" s="504"/>
      <c r="C38" s="398" t="s">
        <v>323</v>
      </c>
      <c r="D38" s="378" t="s">
        <v>254</v>
      </c>
      <c r="E38" s="378" t="s">
        <v>253</v>
      </c>
      <c r="F38" s="378"/>
      <c r="G38" s="377">
        <v>1000</v>
      </c>
      <c r="H38" s="503"/>
    </row>
    <row r="39" spans="1:8" ht="15" customHeight="1">
      <c r="A39" s="510"/>
      <c r="B39" s="504"/>
      <c r="C39" s="388" t="s">
        <v>324</v>
      </c>
      <c r="D39" s="378" t="s">
        <v>225</v>
      </c>
      <c r="E39" s="378" t="s">
        <v>226</v>
      </c>
      <c r="F39" s="378"/>
      <c r="G39" s="377">
        <v>5000</v>
      </c>
      <c r="H39" s="503"/>
    </row>
    <row r="40" spans="1:8" ht="15" customHeight="1">
      <c r="A40" s="510"/>
      <c r="B40" s="504"/>
      <c r="C40" s="398" t="s">
        <v>325</v>
      </c>
      <c r="D40" s="378" t="s">
        <v>254</v>
      </c>
      <c r="E40" s="378" t="s">
        <v>253</v>
      </c>
      <c r="F40" s="378"/>
      <c r="G40" s="377">
        <v>1000</v>
      </c>
      <c r="H40" s="503"/>
    </row>
    <row r="41" spans="1:8" ht="23.4" customHeight="1">
      <c r="A41" s="510"/>
      <c r="B41" s="504"/>
      <c r="C41" s="388" t="s">
        <v>326</v>
      </c>
      <c r="D41" s="378" t="s">
        <v>254</v>
      </c>
      <c r="E41" s="378" t="s">
        <v>253</v>
      </c>
      <c r="F41" s="378"/>
      <c r="G41" s="377">
        <v>12970.59</v>
      </c>
      <c r="H41" s="503"/>
    </row>
    <row r="42" spans="1:8" ht="25.2">
      <c r="A42" s="376">
        <v>11</v>
      </c>
      <c r="B42" s="395" t="s">
        <v>125</v>
      </c>
      <c r="C42" s="409" t="s">
        <v>290</v>
      </c>
      <c r="D42" s="378" t="s">
        <v>254</v>
      </c>
      <c r="E42" s="378" t="s">
        <v>336</v>
      </c>
      <c r="F42" s="378"/>
      <c r="G42" s="377">
        <v>16775.46</v>
      </c>
      <c r="H42" s="411">
        <f>G42</f>
        <v>16775.46</v>
      </c>
    </row>
    <row r="43" spans="1:8" ht="25.2">
      <c r="A43" s="376">
        <v>12</v>
      </c>
      <c r="B43" s="395" t="s">
        <v>289</v>
      </c>
      <c r="C43" s="409" t="s">
        <v>347</v>
      </c>
      <c r="D43" s="378" t="s">
        <v>254</v>
      </c>
      <c r="E43" s="378" t="s">
        <v>336</v>
      </c>
      <c r="F43" s="378"/>
      <c r="G43" s="377">
        <v>13307.07</v>
      </c>
      <c r="H43" s="411">
        <f>G43+0.93</f>
        <v>13308</v>
      </c>
    </row>
    <row r="44" spans="1:8" ht="15" customHeight="1">
      <c r="A44" s="510">
        <v>13</v>
      </c>
      <c r="B44" s="504" t="s">
        <v>126</v>
      </c>
      <c r="C44" s="508" t="s">
        <v>319</v>
      </c>
      <c r="D44" s="508"/>
      <c r="E44" s="508"/>
      <c r="F44" s="508"/>
      <c r="G44" s="508"/>
      <c r="H44" s="503">
        <f>SUM(G45:G49)</f>
        <v>19797.37</v>
      </c>
    </row>
    <row r="45" spans="1:8" ht="15" customHeight="1">
      <c r="A45" s="510"/>
      <c r="B45" s="504"/>
      <c r="C45" s="385" t="s">
        <v>288</v>
      </c>
      <c r="D45" s="384">
        <v>900</v>
      </c>
      <c r="E45" s="384">
        <v>90095</v>
      </c>
      <c r="F45" s="384"/>
      <c r="G45" s="400">
        <v>6000</v>
      </c>
      <c r="H45" s="503"/>
    </row>
    <row r="46" spans="1:8" ht="24">
      <c r="A46" s="510"/>
      <c r="B46" s="504"/>
      <c r="C46" s="391" t="s">
        <v>320</v>
      </c>
      <c r="D46" s="379">
        <v>900</v>
      </c>
      <c r="E46" s="379">
        <v>90095</v>
      </c>
      <c r="F46" s="379"/>
      <c r="G46" s="383">
        <v>6000</v>
      </c>
      <c r="H46" s="503"/>
    </row>
    <row r="47" spans="1:8" ht="15" customHeight="1">
      <c r="A47" s="510"/>
      <c r="B47" s="504"/>
      <c r="C47" s="391" t="s">
        <v>287</v>
      </c>
      <c r="D47" s="379">
        <v>900</v>
      </c>
      <c r="E47" s="379">
        <v>90095</v>
      </c>
      <c r="F47" s="379"/>
      <c r="G47" s="383">
        <v>4000</v>
      </c>
      <c r="H47" s="503"/>
    </row>
    <row r="48" spans="1:8" ht="24">
      <c r="A48" s="510"/>
      <c r="B48" s="504"/>
      <c r="C48" s="398" t="s">
        <v>321</v>
      </c>
      <c r="D48" s="379">
        <v>900</v>
      </c>
      <c r="E48" s="379">
        <v>90095</v>
      </c>
      <c r="F48" s="379"/>
      <c r="G48" s="377">
        <v>300</v>
      </c>
      <c r="H48" s="503"/>
    </row>
    <row r="49" spans="1:8" ht="15" customHeight="1">
      <c r="A49" s="510"/>
      <c r="B49" s="504"/>
      <c r="C49" s="388" t="s">
        <v>286</v>
      </c>
      <c r="D49" s="378" t="s">
        <v>225</v>
      </c>
      <c r="E49" s="378" t="s">
        <v>226</v>
      </c>
      <c r="F49" s="378"/>
      <c r="G49" s="377">
        <v>3497.37</v>
      </c>
      <c r="H49" s="503"/>
    </row>
    <row r="50" spans="1:8" s="162" customFormat="1" ht="15" customHeight="1">
      <c r="A50" s="510">
        <v>14</v>
      </c>
      <c r="B50" s="506" t="s">
        <v>123</v>
      </c>
      <c r="C50" s="507" t="s">
        <v>255</v>
      </c>
      <c r="D50" s="507"/>
      <c r="E50" s="507"/>
      <c r="F50" s="507"/>
      <c r="G50" s="507"/>
      <c r="H50" s="503">
        <f>G51+G52+G53+G54</f>
        <v>20339.760000000002</v>
      </c>
    </row>
    <row r="51" spans="1:8" ht="24">
      <c r="A51" s="510"/>
      <c r="B51" s="506"/>
      <c r="C51" s="398" t="s">
        <v>285</v>
      </c>
      <c r="D51" s="382">
        <v>900</v>
      </c>
      <c r="E51" s="382">
        <v>90095</v>
      </c>
      <c r="F51" s="382"/>
      <c r="G51" s="381">
        <v>5000</v>
      </c>
      <c r="H51" s="503"/>
    </row>
    <row r="52" spans="1:8" ht="24">
      <c r="A52" s="510"/>
      <c r="B52" s="506"/>
      <c r="C52" s="398" t="s">
        <v>284</v>
      </c>
      <c r="D52" s="382">
        <v>900</v>
      </c>
      <c r="E52" s="382">
        <v>90095</v>
      </c>
      <c r="F52" s="382"/>
      <c r="G52" s="381">
        <v>6100</v>
      </c>
      <c r="H52" s="503"/>
    </row>
    <row r="53" spans="1:8" ht="15" customHeight="1">
      <c r="A53" s="510"/>
      <c r="B53" s="506"/>
      <c r="C53" s="398" t="s">
        <v>283</v>
      </c>
      <c r="D53" s="382">
        <v>900</v>
      </c>
      <c r="E53" s="382">
        <v>90095</v>
      </c>
      <c r="F53" s="382"/>
      <c r="G53" s="381">
        <v>6100</v>
      </c>
      <c r="H53" s="503"/>
    </row>
    <row r="54" spans="1:8" ht="36">
      <c r="A54" s="510"/>
      <c r="B54" s="506"/>
      <c r="C54" s="398" t="s">
        <v>282</v>
      </c>
      <c r="D54" s="382">
        <v>900</v>
      </c>
      <c r="E54" s="382">
        <v>90095</v>
      </c>
      <c r="F54" s="382"/>
      <c r="G54" s="381">
        <v>3139.76</v>
      </c>
      <c r="H54" s="503"/>
    </row>
    <row r="55" spans="1:8" ht="24">
      <c r="A55" s="376">
        <v>15</v>
      </c>
      <c r="B55" s="393" t="s">
        <v>124</v>
      </c>
      <c r="C55" s="388" t="s">
        <v>218</v>
      </c>
      <c r="D55" s="382">
        <v>600</v>
      </c>
      <c r="E55" s="382">
        <v>60016</v>
      </c>
      <c r="F55" s="382"/>
      <c r="G55" s="381">
        <f>H55</f>
        <v>21540.77</v>
      </c>
      <c r="H55" s="401">
        <v>21540.77</v>
      </c>
    </row>
    <row r="56" spans="1:8" s="162" customFormat="1" ht="24">
      <c r="A56" s="376">
        <v>16</v>
      </c>
      <c r="B56" s="395" t="s">
        <v>193</v>
      </c>
      <c r="C56" s="388" t="s">
        <v>218</v>
      </c>
      <c r="D56" s="378" t="s">
        <v>225</v>
      </c>
      <c r="E56" s="378" t="s">
        <v>226</v>
      </c>
      <c r="F56" s="378"/>
      <c r="G56" s="381">
        <v>17124.14</v>
      </c>
      <c r="H56" s="399">
        <f>G56</f>
        <v>17124.14</v>
      </c>
    </row>
    <row r="57" spans="1:8" s="162" customFormat="1" ht="15" customHeight="1">
      <c r="A57" s="510">
        <v>17</v>
      </c>
      <c r="B57" s="504" t="s">
        <v>194</v>
      </c>
      <c r="C57" s="388" t="s">
        <v>281</v>
      </c>
      <c r="D57" s="382">
        <v>900</v>
      </c>
      <c r="E57" s="382">
        <v>90095</v>
      </c>
      <c r="F57" s="402"/>
      <c r="G57" s="381">
        <v>350</v>
      </c>
      <c r="H57" s="503">
        <f>G57+G58</f>
        <v>13056.19</v>
      </c>
    </row>
    <row r="58" spans="1:8" s="162" customFormat="1" ht="24">
      <c r="A58" s="510"/>
      <c r="B58" s="504"/>
      <c r="C58" s="388" t="s">
        <v>218</v>
      </c>
      <c r="D58" s="382">
        <v>600</v>
      </c>
      <c r="E58" s="382">
        <v>60016</v>
      </c>
      <c r="F58" s="402"/>
      <c r="G58" s="381">
        <v>12706.19</v>
      </c>
      <c r="H58" s="503"/>
    </row>
    <row r="59" spans="1:8" ht="15" customHeight="1">
      <c r="A59" s="517">
        <v>18</v>
      </c>
      <c r="B59" s="514" t="s">
        <v>168</v>
      </c>
      <c r="C59" s="508" t="s">
        <v>258</v>
      </c>
      <c r="D59" s="508"/>
      <c r="E59" s="508"/>
      <c r="F59" s="508"/>
      <c r="G59" s="508"/>
      <c r="H59" s="500">
        <f>G60+G66+G61+G62+G63+G64+G65</f>
        <v>16930.43</v>
      </c>
    </row>
    <row r="60" spans="1:8" s="162" customFormat="1" ht="24">
      <c r="A60" s="518"/>
      <c r="B60" s="515"/>
      <c r="C60" s="388" t="s">
        <v>280</v>
      </c>
      <c r="D60" s="380" t="s">
        <v>254</v>
      </c>
      <c r="E60" s="380" t="s">
        <v>253</v>
      </c>
      <c r="F60" s="379"/>
      <c r="G60" s="377">
        <v>3000</v>
      </c>
      <c r="H60" s="501"/>
    </row>
    <row r="61" spans="1:8" s="162" customFormat="1" ht="15" customHeight="1">
      <c r="A61" s="518"/>
      <c r="B61" s="515"/>
      <c r="C61" s="388" t="s">
        <v>279</v>
      </c>
      <c r="D61" s="380" t="s">
        <v>254</v>
      </c>
      <c r="E61" s="380" t="s">
        <v>253</v>
      </c>
      <c r="F61" s="379"/>
      <c r="G61" s="377">
        <v>2500</v>
      </c>
      <c r="H61" s="501"/>
    </row>
    <row r="62" spans="1:8" s="162" customFormat="1" ht="15" customHeight="1">
      <c r="A62" s="518"/>
      <c r="B62" s="515"/>
      <c r="C62" s="388" t="s">
        <v>278</v>
      </c>
      <c r="D62" s="380" t="s">
        <v>254</v>
      </c>
      <c r="E62" s="380" t="s">
        <v>253</v>
      </c>
      <c r="F62" s="379"/>
      <c r="G62" s="377">
        <v>1500</v>
      </c>
      <c r="H62" s="501"/>
    </row>
    <row r="63" spans="1:8" s="162" customFormat="1" ht="15" customHeight="1">
      <c r="A63" s="518"/>
      <c r="B63" s="515"/>
      <c r="C63" s="388" t="s">
        <v>327</v>
      </c>
      <c r="D63" s="380" t="s">
        <v>254</v>
      </c>
      <c r="E63" s="380" t="s">
        <v>253</v>
      </c>
      <c r="F63" s="379"/>
      <c r="G63" s="377">
        <v>4000</v>
      </c>
      <c r="H63" s="501"/>
    </row>
    <row r="64" spans="1:8" s="162" customFormat="1" ht="15" customHeight="1">
      <c r="A64" s="518"/>
      <c r="B64" s="515"/>
      <c r="C64" s="388" t="s">
        <v>277</v>
      </c>
      <c r="D64" s="380" t="s">
        <v>254</v>
      </c>
      <c r="E64" s="380" t="s">
        <v>253</v>
      </c>
      <c r="F64" s="379"/>
      <c r="G64" s="377">
        <v>2500</v>
      </c>
      <c r="H64" s="501"/>
    </row>
    <row r="65" spans="1:9" s="162" customFormat="1" ht="15" customHeight="1">
      <c r="A65" s="518"/>
      <c r="B65" s="515"/>
      <c r="C65" s="388" t="s">
        <v>276</v>
      </c>
      <c r="D65" s="380" t="s">
        <v>254</v>
      </c>
      <c r="E65" s="380" t="s">
        <v>253</v>
      </c>
      <c r="F65" s="379"/>
      <c r="G65" s="377">
        <v>1500</v>
      </c>
      <c r="H65" s="501"/>
    </row>
    <row r="66" spans="1:9" s="162" customFormat="1" ht="15" customHeight="1">
      <c r="A66" s="519"/>
      <c r="B66" s="516"/>
      <c r="C66" s="388" t="s">
        <v>275</v>
      </c>
      <c r="D66" s="380" t="s">
        <v>254</v>
      </c>
      <c r="E66" s="380" t="s">
        <v>253</v>
      </c>
      <c r="F66" s="379"/>
      <c r="G66" s="377">
        <v>1930.43</v>
      </c>
      <c r="H66" s="502"/>
    </row>
    <row r="67" spans="1:9" ht="24">
      <c r="A67" s="376">
        <v>19</v>
      </c>
      <c r="B67" s="395" t="s">
        <v>252</v>
      </c>
      <c r="C67" s="388" t="s">
        <v>218</v>
      </c>
      <c r="D67" s="378" t="s">
        <v>225</v>
      </c>
      <c r="E67" s="378" t="s">
        <v>226</v>
      </c>
      <c r="F67" s="378"/>
      <c r="G67" s="381">
        <v>16039.35</v>
      </c>
      <c r="H67" s="399">
        <f>G67</f>
        <v>16039.35</v>
      </c>
    </row>
    <row r="68" spans="1:9" ht="24">
      <c r="A68" s="376">
        <v>20</v>
      </c>
      <c r="B68" s="395" t="s">
        <v>122</v>
      </c>
      <c r="C68" s="388" t="s">
        <v>218</v>
      </c>
      <c r="D68" s="378" t="s">
        <v>225</v>
      </c>
      <c r="E68" s="378" t="s">
        <v>226</v>
      </c>
      <c r="F68" s="378"/>
      <c r="G68" s="381">
        <f>9646.86</f>
        <v>9646.86</v>
      </c>
      <c r="H68" s="399">
        <f>9646.86</f>
        <v>9646.86</v>
      </c>
    </row>
    <row r="69" spans="1:9" ht="22.2" customHeight="1">
      <c r="A69" s="512" t="s">
        <v>169</v>
      </c>
      <c r="B69" s="513"/>
      <c r="C69" s="513"/>
      <c r="D69" s="513"/>
      <c r="E69" s="513"/>
      <c r="F69" s="513"/>
      <c r="G69" s="389"/>
      <c r="H69" s="390">
        <f>SUM(H4:H68)</f>
        <v>345020.43</v>
      </c>
    </row>
    <row r="70" spans="1:9" ht="15" customHeight="1">
      <c r="B70" s="405"/>
      <c r="C70" s="405" t="s">
        <v>86</v>
      </c>
      <c r="D70" s="404"/>
      <c r="E70" s="404"/>
      <c r="F70" s="404"/>
      <c r="G70" s="404"/>
      <c r="H70" s="404"/>
    </row>
    <row r="71" spans="1:9" s="162" customFormat="1" ht="19.8" customHeight="1">
      <c r="B71" s="373" t="s">
        <v>251</v>
      </c>
      <c r="C71" s="520" t="s">
        <v>143</v>
      </c>
      <c r="D71" s="521" t="s">
        <v>132</v>
      </c>
      <c r="E71" s="521"/>
      <c r="F71" s="521"/>
      <c r="G71" s="521" t="s">
        <v>62</v>
      </c>
      <c r="H71" s="521"/>
    </row>
    <row r="72" spans="1:9" s="162" customFormat="1" ht="18" customHeight="1">
      <c r="B72" s="373" t="s">
        <v>93</v>
      </c>
      <c r="C72" s="520"/>
      <c r="D72" s="521"/>
      <c r="E72" s="521"/>
      <c r="F72" s="521"/>
      <c r="G72" s="374" t="s">
        <v>61</v>
      </c>
      <c r="H72" s="374" t="s">
        <v>60</v>
      </c>
    </row>
    <row r="73" spans="1:9">
      <c r="B73" s="328">
        <v>600</v>
      </c>
      <c r="C73" s="226" t="s">
        <v>112</v>
      </c>
      <c r="D73" s="522">
        <f t="shared" ref="D73:D79" si="0">G73+H73</f>
        <v>139840.28</v>
      </c>
      <c r="E73" s="522"/>
      <c r="F73" s="522"/>
      <c r="G73" s="332">
        <f>G75</f>
        <v>139840.28</v>
      </c>
      <c r="H73" s="331"/>
      <c r="I73" s="163"/>
    </row>
    <row r="74" spans="1:9">
      <c r="B74" s="327">
        <v>60016</v>
      </c>
      <c r="C74" s="227" t="s">
        <v>108</v>
      </c>
      <c r="D74" s="526">
        <f t="shared" si="0"/>
        <v>139840.28</v>
      </c>
      <c r="E74" s="526"/>
      <c r="F74" s="526"/>
      <c r="G74" s="330">
        <f>G75</f>
        <v>139840.28</v>
      </c>
      <c r="H74" s="329"/>
    </row>
    <row r="75" spans="1:9">
      <c r="B75" s="327"/>
      <c r="C75" s="227" t="s">
        <v>357</v>
      </c>
      <c r="D75" s="526">
        <f t="shared" si="0"/>
        <v>139840.28</v>
      </c>
      <c r="E75" s="526"/>
      <c r="F75" s="526"/>
      <c r="G75" s="330">
        <v>139840.28</v>
      </c>
      <c r="H75" s="329"/>
    </row>
    <row r="76" spans="1:9">
      <c r="B76" s="328">
        <v>900</v>
      </c>
      <c r="C76" s="226" t="s">
        <v>8</v>
      </c>
      <c r="D76" s="522">
        <f t="shared" si="0"/>
        <v>205180.15</v>
      </c>
      <c r="E76" s="522"/>
      <c r="F76" s="522"/>
      <c r="G76" s="326">
        <f>G77+G80</f>
        <v>191872.15</v>
      </c>
      <c r="H76" s="326">
        <f>H77</f>
        <v>13308</v>
      </c>
    </row>
    <row r="77" spans="1:9">
      <c r="B77" s="327">
        <v>90015</v>
      </c>
      <c r="C77" s="227" t="s">
        <v>71</v>
      </c>
      <c r="D77" s="526">
        <f t="shared" si="0"/>
        <v>30083.46</v>
      </c>
      <c r="E77" s="526"/>
      <c r="F77" s="526"/>
      <c r="G77" s="161">
        <f>G78</f>
        <v>16775.46</v>
      </c>
      <c r="H77" s="161">
        <f>H78+H79</f>
        <v>13308</v>
      </c>
    </row>
    <row r="78" spans="1:9">
      <c r="B78" s="327"/>
      <c r="C78" s="227" t="s">
        <v>357</v>
      </c>
      <c r="D78" s="526">
        <f t="shared" si="0"/>
        <v>16775.46</v>
      </c>
      <c r="E78" s="526"/>
      <c r="F78" s="526"/>
      <c r="G78" s="330">
        <v>16775.46</v>
      </c>
      <c r="H78" s="329"/>
    </row>
    <row r="79" spans="1:9">
      <c r="B79" s="327"/>
      <c r="C79" s="227" t="s">
        <v>358</v>
      </c>
      <c r="D79" s="526">
        <f t="shared" si="0"/>
        <v>13308</v>
      </c>
      <c r="E79" s="526"/>
      <c r="F79" s="526"/>
      <c r="G79" s="330"/>
      <c r="H79" s="330">
        <v>13308</v>
      </c>
    </row>
    <row r="80" spans="1:9">
      <c r="B80" s="327">
        <v>90095</v>
      </c>
      <c r="C80" s="227" t="s">
        <v>227</v>
      </c>
      <c r="D80" s="526">
        <f>D81</f>
        <v>175096.69</v>
      </c>
      <c r="E80" s="526"/>
      <c r="F80" s="526"/>
      <c r="G80" s="161">
        <f>G81</f>
        <v>175096.69</v>
      </c>
      <c r="H80" s="161"/>
    </row>
    <row r="81" spans="2:17">
      <c r="B81" s="327"/>
      <c r="C81" s="227" t="s">
        <v>357</v>
      </c>
      <c r="D81" s="526">
        <f>G81+H81</f>
        <v>175096.69</v>
      </c>
      <c r="E81" s="526"/>
      <c r="F81" s="526"/>
      <c r="G81" s="330">
        <v>175096.69</v>
      </c>
      <c r="H81" s="329"/>
    </row>
    <row r="82" spans="2:17" s="162" customFormat="1" ht="21" customHeight="1">
      <c r="B82" s="523" t="s">
        <v>169</v>
      </c>
      <c r="C82" s="524"/>
      <c r="D82" s="525">
        <f>G82+H82</f>
        <v>345020.43</v>
      </c>
      <c r="E82" s="525"/>
      <c r="F82" s="525"/>
      <c r="G82" s="418">
        <f>G73+G76</f>
        <v>331712.43</v>
      </c>
      <c r="H82" s="418">
        <f>H73+H76</f>
        <v>13308</v>
      </c>
      <c r="J82" s="160"/>
      <c r="K82" s="160"/>
      <c r="L82" s="160"/>
      <c r="M82" s="160"/>
      <c r="N82" s="160"/>
      <c r="O82" s="160"/>
      <c r="P82" s="160"/>
      <c r="Q82" s="160"/>
    </row>
    <row r="84" spans="2:17">
      <c r="C84" s="406"/>
    </row>
    <row r="85" spans="2:17">
      <c r="C85" s="406"/>
    </row>
  </sheetData>
  <mergeCells count="53">
    <mergeCell ref="C71:C72"/>
    <mergeCell ref="D71:F72"/>
    <mergeCell ref="G71:H71"/>
    <mergeCell ref="D73:F73"/>
    <mergeCell ref="B82:C82"/>
    <mergeCell ref="D82:F82"/>
    <mergeCell ref="D74:F74"/>
    <mergeCell ref="D75:F75"/>
    <mergeCell ref="D76:F76"/>
    <mergeCell ref="D80:F80"/>
    <mergeCell ref="D81:F81"/>
    <mergeCell ref="D77:F77"/>
    <mergeCell ref="D78:F78"/>
    <mergeCell ref="D79:F79"/>
    <mergeCell ref="A57:A58"/>
    <mergeCell ref="A69:F69"/>
    <mergeCell ref="A34:A35"/>
    <mergeCell ref="A36:A41"/>
    <mergeCell ref="A44:A49"/>
    <mergeCell ref="A50:A54"/>
    <mergeCell ref="B57:B58"/>
    <mergeCell ref="B34:B35"/>
    <mergeCell ref="B36:B41"/>
    <mergeCell ref="C36:G36"/>
    <mergeCell ref="C59:G59"/>
    <mergeCell ref="B59:B66"/>
    <mergeCell ref="A59:A66"/>
    <mergeCell ref="A2:H2"/>
    <mergeCell ref="A4:A8"/>
    <mergeCell ref="A9:A14"/>
    <mergeCell ref="A16:A21"/>
    <mergeCell ref="A25:A33"/>
    <mergeCell ref="B4:B8"/>
    <mergeCell ref="H4:H8"/>
    <mergeCell ref="B9:B14"/>
    <mergeCell ref="H9:H14"/>
    <mergeCell ref="C17:G17"/>
    <mergeCell ref="C9:G9"/>
    <mergeCell ref="B16:B21"/>
    <mergeCell ref="H16:H21"/>
    <mergeCell ref="C29:G29"/>
    <mergeCell ref="B25:B33"/>
    <mergeCell ref="H25:H33"/>
    <mergeCell ref="H59:H66"/>
    <mergeCell ref="H57:H58"/>
    <mergeCell ref="B44:B49"/>
    <mergeCell ref="H34:H35"/>
    <mergeCell ref="H36:H41"/>
    <mergeCell ref="B50:B54"/>
    <mergeCell ref="C50:G50"/>
    <mergeCell ref="H50:H54"/>
    <mergeCell ref="C44:G44"/>
    <mergeCell ref="H44:H49"/>
  </mergeCells>
  <pageMargins left="0.78740157480314965" right="0.31496062992125984" top="1.3779527559055118" bottom="0.62992125984251968" header="0.51181102362204722" footer="0.15748031496062992"/>
  <pageSetup paperSize="9" scale="75" orientation="portrait" r:id="rId1"/>
  <headerFooter>
    <oddHeader>&amp;RTabela Nr 3  
do Uchwały Budżetowej Nr X/70/2019 
z dnia z dnia 30 grudnia 2019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B1" sqref="B1"/>
    </sheetView>
  </sheetViews>
  <sheetFormatPr defaultColWidth="9.109375" defaultRowHeight="13.2"/>
  <cols>
    <col min="1" max="1" width="4.6640625" style="81" bestFit="1" customWidth="1"/>
    <col min="2" max="2" width="40.109375" style="81" bestFit="1" customWidth="1"/>
    <col min="3" max="3" width="14" style="81" customWidth="1"/>
    <col min="4" max="4" width="20.5546875" style="81" customWidth="1"/>
    <col min="5" max="7" width="11.109375" style="81" bestFit="1" customWidth="1"/>
    <col min="8" max="16384" width="9.109375" style="81"/>
  </cols>
  <sheetData>
    <row r="1" spans="1:7">
      <c r="B1" s="93"/>
    </row>
    <row r="2" spans="1:7" ht="15" customHeight="1">
      <c r="A2" s="528" t="s">
        <v>338</v>
      </c>
      <c r="B2" s="528"/>
      <c r="C2" s="528"/>
      <c r="D2" s="528"/>
    </row>
    <row r="3" spans="1:7" ht="6.75" customHeight="1">
      <c r="A3" s="92"/>
    </row>
    <row r="4" spans="1:7">
      <c r="D4" s="91"/>
    </row>
    <row r="5" spans="1:7" ht="15" customHeight="1">
      <c r="A5" s="529" t="s">
        <v>121</v>
      </c>
      <c r="B5" s="529" t="s">
        <v>143</v>
      </c>
      <c r="C5" s="530" t="s">
        <v>142</v>
      </c>
      <c r="D5" s="531" t="s">
        <v>141</v>
      </c>
    </row>
    <row r="6" spans="1:7" ht="15" customHeight="1">
      <c r="A6" s="529"/>
      <c r="B6" s="529"/>
      <c r="C6" s="529"/>
      <c r="D6" s="532"/>
    </row>
    <row r="7" spans="1:7" ht="15.75" customHeight="1">
      <c r="A7" s="529"/>
      <c r="B7" s="529"/>
      <c r="C7" s="529"/>
      <c r="D7" s="533"/>
    </row>
    <row r="8" spans="1:7" s="89" customFormat="1" ht="6.75" customHeight="1">
      <c r="A8" s="90">
        <v>1</v>
      </c>
      <c r="B8" s="90">
        <v>2</v>
      </c>
      <c r="C8" s="90">
        <v>3</v>
      </c>
      <c r="D8" s="90">
        <v>4</v>
      </c>
    </row>
    <row r="9" spans="1:7" ht="18.899999999999999" customHeight="1">
      <c r="A9" s="86" t="s">
        <v>137</v>
      </c>
      <c r="B9" s="85" t="s">
        <v>173</v>
      </c>
      <c r="C9" s="86"/>
      <c r="D9" s="234">
        <v>26910000</v>
      </c>
    </row>
    <row r="10" spans="1:7" ht="18.899999999999999" customHeight="1">
      <c r="A10" s="86" t="s">
        <v>136</v>
      </c>
      <c r="B10" s="85" t="s">
        <v>174</v>
      </c>
      <c r="C10" s="86"/>
      <c r="D10" s="234">
        <v>32080000</v>
      </c>
    </row>
    <row r="11" spans="1:7" ht="18.899999999999999" customHeight="1">
      <c r="A11" s="86" t="s">
        <v>135</v>
      </c>
      <c r="B11" s="85" t="s">
        <v>140</v>
      </c>
      <c r="C11" s="86"/>
      <c r="D11" s="235">
        <f>SUM(D9-D10)</f>
        <v>-5170000</v>
      </c>
      <c r="G11" s="88"/>
    </row>
    <row r="12" spans="1:7" ht="18.899999999999999" customHeight="1">
      <c r="A12" s="527" t="s">
        <v>221</v>
      </c>
      <c r="B12" s="527"/>
      <c r="C12" s="87"/>
      <c r="D12" s="236">
        <f>SUM(D13)</f>
        <v>5170000</v>
      </c>
    </row>
    <row r="13" spans="1:7" ht="18.899999999999999" customHeight="1">
      <c r="A13" s="419" t="s">
        <v>137</v>
      </c>
      <c r="B13" s="420" t="s">
        <v>139</v>
      </c>
      <c r="C13" s="419" t="s">
        <v>138</v>
      </c>
      <c r="D13" s="421">
        <v>5170000</v>
      </c>
      <c r="E13" s="237"/>
    </row>
    <row r="14" spans="1:7">
      <c r="A14" s="84"/>
      <c r="B14" s="83"/>
      <c r="C14" s="83"/>
      <c r="D14" s="83"/>
      <c r="E14" s="82"/>
      <c r="F14" s="82"/>
    </row>
  </sheetData>
  <mergeCells count="6">
    <mergeCell ref="A12:B12"/>
    <mergeCell ref="A2:D2"/>
    <mergeCell ref="A5:A7"/>
    <mergeCell ref="C5:C7"/>
    <mergeCell ref="B5:B7"/>
    <mergeCell ref="D5:D7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Budżetowej Nr X/70/2019 
z dnia 30 grudnia 2019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9.109375" defaultRowHeight="13.2"/>
  <cols>
    <col min="1" max="1" width="7.88671875" style="94" customWidth="1"/>
    <col min="2" max="2" width="9.88671875" style="94" customWidth="1"/>
    <col min="3" max="3" width="30.21875" style="94" customWidth="1"/>
    <col min="4" max="4" width="12.77734375" style="94" customWidth="1"/>
    <col min="5" max="5" width="13.6640625" style="94" customWidth="1"/>
    <col min="6" max="6" width="15.33203125" style="94" customWidth="1"/>
    <col min="7" max="16384" width="9.109375" style="94"/>
  </cols>
  <sheetData>
    <row r="1" spans="1:6" s="96" customFormat="1">
      <c r="A1" s="97"/>
    </row>
    <row r="2" spans="1:6" s="96" customFormat="1">
      <c r="A2" s="97"/>
    </row>
    <row r="3" spans="1:6" ht="15.6">
      <c r="A3" s="534" t="s">
        <v>244</v>
      </c>
      <c r="B3" s="534"/>
      <c r="C3" s="534"/>
      <c r="D3" s="534"/>
      <c r="E3" s="534"/>
      <c r="F3" s="95"/>
    </row>
    <row r="4" spans="1:6" ht="15.6">
      <c r="A4" s="534" t="s">
        <v>175</v>
      </c>
      <c r="B4" s="534"/>
      <c r="C4" s="534"/>
      <c r="D4" s="534"/>
      <c r="E4" s="534"/>
      <c r="F4" s="95"/>
    </row>
    <row r="5" spans="1:6" ht="15.6">
      <c r="A5" s="534" t="s">
        <v>245</v>
      </c>
      <c r="B5" s="534"/>
      <c r="C5" s="534"/>
      <c r="D5" s="534"/>
      <c r="E5" s="534"/>
    </row>
    <row r="6" spans="1:6" ht="15.6">
      <c r="A6" s="534" t="s">
        <v>340</v>
      </c>
      <c r="B6" s="534"/>
      <c r="C6" s="534"/>
      <c r="D6" s="534"/>
      <c r="E6" s="534"/>
    </row>
    <row r="7" spans="1:6" s="209" customFormat="1" ht="15.6">
      <c r="A7" s="210"/>
      <c r="B7" s="301"/>
      <c r="C7" s="301"/>
      <c r="D7" s="301"/>
      <c r="E7" s="301"/>
      <c r="F7" s="301"/>
    </row>
    <row r="8" spans="1:6" s="213" customFormat="1" ht="12.75" customHeight="1">
      <c r="A8" s="542" t="s">
        <v>94</v>
      </c>
      <c r="B8" s="542" t="s">
        <v>93</v>
      </c>
      <c r="C8" s="540" t="s">
        <v>147</v>
      </c>
      <c r="D8" s="538" t="s">
        <v>148</v>
      </c>
      <c r="E8" s="539"/>
    </row>
    <row r="9" spans="1:6" s="214" customFormat="1" ht="34.5" customHeight="1">
      <c r="A9" s="543"/>
      <c r="B9" s="543"/>
      <c r="C9" s="541"/>
      <c r="D9" s="423" t="s">
        <v>146</v>
      </c>
      <c r="E9" s="423" t="s">
        <v>145</v>
      </c>
    </row>
    <row r="10" spans="1:6" s="214" customFormat="1" ht="11.4">
      <c r="A10" s="215">
        <v>1</v>
      </c>
      <c r="B10" s="215">
        <v>2</v>
      </c>
      <c r="C10" s="215">
        <v>3</v>
      </c>
      <c r="D10" s="216">
        <v>4</v>
      </c>
      <c r="E10" s="217">
        <v>5</v>
      </c>
    </row>
    <row r="11" spans="1:6" s="209" customFormat="1" ht="66">
      <c r="A11" s="218">
        <v>756</v>
      </c>
      <c r="B11" s="218"/>
      <c r="C11" s="303" t="s">
        <v>46</v>
      </c>
      <c r="D11" s="219">
        <f>+D12</f>
        <v>150000</v>
      </c>
      <c r="E11" s="219"/>
    </row>
    <row r="12" spans="1:6" s="313" customFormat="1" ht="34.799999999999997" customHeight="1">
      <c r="A12" s="310"/>
      <c r="B12" s="310">
        <v>75618</v>
      </c>
      <c r="C12" s="311" t="s">
        <v>35</v>
      </c>
      <c r="D12" s="312">
        <f>+D13</f>
        <v>150000</v>
      </c>
      <c r="E12" s="312"/>
    </row>
    <row r="13" spans="1:6" s="313" customFormat="1" ht="24.6" customHeight="1">
      <c r="A13" s="315"/>
      <c r="B13" s="315"/>
      <c r="C13" s="314" t="s">
        <v>203</v>
      </c>
      <c r="D13" s="312">
        <v>150000</v>
      </c>
      <c r="E13" s="312"/>
    </row>
    <row r="14" spans="1:6" s="307" customFormat="1" ht="15.6" customHeight="1">
      <c r="A14" s="309">
        <v>851</v>
      </c>
      <c r="B14" s="304"/>
      <c r="C14" s="308" t="s">
        <v>98</v>
      </c>
      <c r="D14" s="305"/>
      <c r="E14" s="306">
        <f>E15+E18</f>
        <v>150000</v>
      </c>
    </row>
    <row r="15" spans="1:6" s="319" customFormat="1" ht="15.6" customHeight="1">
      <c r="A15" s="318"/>
      <c r="B15" s="316">
        <v>85153</v>
      </c>
      <c r="C15" s="255" t="s">
        <v>97</v>
      </c>
      <c r="D15" s="318"/>
      <c r="E15" s="321">
        <f>E17</f>
        <v>20000</v>
      </c>
    </row>
    <row r="16" spans="1:6" s="319" customFormat="1" ht="15.6" customHeight="1">
      <c r="A16" s="216"/>
      <c r="B16" s="216"/>
      <c r="C16" s="255" t="s">
        <v>153</v>
      </c>
      <c r="D16" s="256"/>
      <c r="E16" s="256">
        <f>E17</f>
        <v>20000</v>
      </c>
    </row>
    <row r="17" spans="1:5" s="313" customFormat="1" ht="22.8">
      <c r="A17" s="315"/>
      <c r="B17" s="315"/>
      <c r="C17" s="223" t="s">
        <v>246</v>
      </c>
      <c r="D17" s="312"/>
      <c r="E17" s="317">
        <v>20000</v>
      </c>
    </row>
    <row r="18" spans="1:5" s="313" customFormat="1" ht="15.6" customHeight="1">
      <c r="A18" s="315"/>
      <c r="B18" s="310">
        <v>85154</v>
      </c>
      <c r="C18" s="255" t="s">
        <v>96</v>
      </c>
      <c r="D18" s="312"/>
      <c r="E18" s="312">
        <f>E19</f>
        <v>130000</v>
      </c>
    </row>
    <row r="19" spans="1:5" s="319" customFormat="1" ht="15.6" customHeight="1">
      <c r="A19" s="216"/>
      <c r="B19" s="216"/>
      <c r="C19" s="255" t="s">
        <v>153</v>
      </c>
      <c r="D19" s="256"/>
      <c r="E19" s="256">
        <f>E20+E21</f>
        <v>130000</v>
      </c>
    </row>
    <row r="20" spans="1:5" s="319" customFormat="1" ht="22.8">
      <c r="A20" s="216"/>
      <c r="B20" s="216"/>
      <c r="C20" s="255" t="s">
        <v>157</v>
      </c>
      <c r="D20" s="256"/>
      <c r="E20" s="256">
        <v>31000</v>
      </c>
    </row>
    <row r="21" spans="1:5" s="319" customFormat="1" ht="22.8">
      <c r="A21" s="216"/>
      <c r="B21" s="216"/>
      <c r="C21" s="255" t="s">
        <v>156</v>
      </c>
      <c r="D21" s="256"/>
      <c r="E21" s="256">
        <v>99000</v>
      </c>
    </row>
    <row r="22" spans="1:5" s="209" customFormat="1" ht="24" customHeight="1">
      <c r="A22" s="535" t="s">
        <v>169</v>
      </c>
      <c r="B22" s="536"/>
      <c r="C22" s="537"/>
      <c r="D22" s="422">
        <f>+D11+D14</f>
        <v>150000</v>
      </c>
      <c r="E22" s="422">
        <f>+E11+E14</f>
        <v>150000</v>
      </c>
    </row>
    <row r="23" spans="1:5" ht="15" customHeight="1"/>
  </sheetData>
  <mergeCells count="9">
    <mergeCell ref="A3:E3"/>
    <mergeCell ref="A4:E4"/>
    <mergeCell ref="A5:E5"/>
    <mergeCell ref="A6:E6"/>
    <mergeCell ref="A22:C22"/>
    <mergeCell ref="D8:E8"/>
    <mergeCell ref="C8:C9"/>
    <mergeCell ref="B8:B9"/>
    <mergeCell ref="A8:A9"/>
  </mergeCells>
  <pageMargins left="1.1417322834645669" right="0.51181102362204722" top="1.6141732283464567" bottom="0.98425196850393704" header="0.51181102362204722" footer="0.51181102362204722"/>
  <pageSetup paperSize="9" orientation="portrait" r:id="rId1"/>
  <headerFooter alignWithMargins="0">
    <oddHeader xml:space="preserve">&amp;RTabela nr 5 
do Uchwały Budżetowej Nr X/70/2019 
z dnia 30 grudnia 2019 r.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defaultColWidth="9.109375" defaultRowHeight="13.2"/>
  <cols>
    <col min="1" max="1" width="9" style="96" customWidth="1"/>
    <col min="2" max="2" width="8.6640625" style="96" customWidth="1"/>
    <col min="3" max="3" width="41.88671875" style="96" customWidth="1"/>
    <col min="4" max="5" width="15.33203125" style="96" customWidth="1"/>
    <col min="6" max="6" width="7.88671875" style="96" customWidth="1"/>
    <col min="7" max="7" width="8.88671875" style="96" customWidth="1"/>
    <col min="8" max="8" width="13.6640625" style="96" customWidth="1"/>
    <col min="9" max="9" width="15.33203125" style="96" customWidth="1"/>
    <col min="10" max="16384" width="9.109375" style="96"/>
  </cols>
  <sheetData>
    <row r="1" spans="1:9">
      <c r="A1" s="97"/>
    </row>
    <row r="2" spans="1:9" s="209" customFormat="1" ht="15.6">
      <c r="B2" s="544" t="s">
        <v>150</v>
      </c>
      <c r="C2" s="544"/>
      <c r="D2" s="544"/>
      <c r="E2" s="210"/>
      <c r="F2" s="210"/>
      <c r="G2" s="210"/>
      <c r="H2" s="211"/>
      <c r="I2" s="211"/>
    </row>
    <row r="3" spans="1:9" s="209" customFormat="1" ht="15.6">
      <c r="B3" s="544" t="s">
        <v>149</v>
      </c>
      <c r="C3" s="544"/>
      <c r="D3" s="544"/>
      <c r="E3" s="210"/>
      <c r="F3" s="210"/>
    </row>
    <row r="4" spans="1:9" s="209" customFormat="1" ht="15.6">
      <c r="A4" s="210"/>
      <c r="B4" s="544" t="s">
        <v>341</v>
      </c>
      <c r="C4" s="544"/>
      <c r="D4" s="544"/>
      <c r="E4" s="210"/>
      <c r="F4" s="210"/>
    </row>
    <row r="5" spans="1:9" s="209" customFormat="1" ht="15.6">
      <c r="A5" s="210"/>
      <c r="B5" s="212"/>
      <c r="C5" s="212"/>
      <c r="D5" s="212"/>
      <c r="E5" s="212"/>
      <c r="F5" s="212"/>
    </row>
    <row r="6" spans="1:9" s="213" customFormat="1" ht="12.75" customHeight="1">
      <c r="A6" s="424"/>
      <c r="B6" s="424"/>
      <c r="C6" s="425"/>
      <c r="D6" s="538" t="s">
        <v>148</v>
      </c>
      <c r="E6" s="539"/>
    </row>
    <row r="7" spans="1:9" s="214" customFormat="1" ht="34.5" customHeight="1">
      <c r="A7" s="426" t="s">
        <v>94</v>
      </c>
      <c r="B7" s="426" t="s">
        <v>93</v>
      </c>
      <c r="C7" s="427" t="s">
        <v>147</v>
      </c>
      <c r="D7" s="423" t="s">
        <v>146</v>
      </c>
      <c r="E7" s="423" t="s">
        <v>145</v>
      </c>
    </row>
    <row r="8" spans="1:9" s="214" customFormat="1" ht="11.4">
      <c r="A8" s="215">
        <v>1</v>
      </c>
      <c r="B8" s="215">
        <v>2</v>
      </c>
      <c r="C8" s="215">
        <v>3</v>
      </c>
      <c r="D8" s="216">
        <v>4</v>
      </c>
      <c r="E8" s="217">
        <v>5</v>
      </c>
    </row>
    <row r="9" spans="1:9" s="209" customFormat="1" ht="20.25" customHeight="1">
      <c r="A9" s="218">
        <v>900</v>
      </c>
      <c r="B9" s="218"/>
      <c r="C9" s="231" t="s">
        <v>8</v>
      </c>
      <c r="D9" s="219">
        <f>+D10+D12</f>
        <v>20000</v>
      </c>
      <c r="E9" s="219">
        <f>+E10+E12</f>
        <v>20000</v>
      </c>
    </row>
    <row r="10" spans="1:9" s="209" customFormat="1" ht="25.05" customHeight="1">
      <c r="A10" s="220"/>
      <c r="B10" s="220">
        <v>90019</v>
      </c>
      <c r="C10" s="230" t="s">
        <v>201</v>
      </c>
      <c r="D10" s="221">
        <f>+D11</f>
        <v>20000</v>
      </c>
      <c r="E10" s="221"/>
    </row>
    <row r="11" spans="1:9" s="209" customFormat="1" ht="16.5" customHeight="1">
      <c r="A11" s="222"/>
      <c r="B11" s="222"/>
      <c r="C11" s="230" t="s">
        <v>202</v>
      </c>
      <c r="D11" s="221">
        <v>20000</v>
      </c>
      <c r="E11" s="221"/>
    </row>
    <row r="12" spans="1:9" s="209" customFormat="1" ht="16.5" customHeight="1">
      <c r="A12" s="222"/>
      <c r="B12" s="220">
        <v>90095</v>
      </c>
      <c r="C12" s="230" t="s">
        <v>5</v>
      </c>
      <c r="D12" s="221"/>
      <c r="E12" s="221">
        <f>+E13</f>
        <v>20000</v>
      </c>
    </row>
    <row r="13" spans="1:9" s="209" customFormat="1" ht="25.05" customHeight="1">
      <c r="A13" s="222"/>
      <c r="B13" s="222"/>
      <c r="C13" s="223" t="s">
        <v>144</v>
      </c>
      <c r="D13" s="221"/>
      <c r="E13" s="224">
        <v>20000</v>
      </c>
    </row>
    <row r="14" spans="1:9" s="209" customFormat="1" ht="22.2" customHeight="1">
      <c r="A14" s="535" t="s">
        <v>169</v>
      </c>
      <c r="B14" s="536"/>
      <c r="C14" s="537"/>
      <c r="D14" s="422">
        <f>+D9</f>
        <v>20000</v>
      </c>
      <c r="E14" s="422">
        <f>+E9</f>
        <v>20000</v>
      </c>
    </row>
    <row r="18" spans="7:10">
      <c r="G18" s="182"/>
      <c r="H18" s="182"/>
      <c r="I18" s="182"/>
      <c r="J18" s="182"/>
    </row>
    <row r="19" spans="7:10">
      <c r="G19" s="182"/>
      <c r="H19" s="182"/>
      <c r="I19" s="182"/>
      <c r="J19" s="182"/>
    </row>
    <row r="20" spans="7:10">
      <c r="G20" s="182"/>
      <c r="H20" s="182"/>
      <c r="I20" s="182"/>
      <c r="J20" s="182"/>
    </row>
    <row r="21" spans="7:10">
      <c r="G21" s="182"/>
      <c r="H21" s="182"/>
      <c r="I21" s="182"/>
      <c r="J21" s="182"/>
    </row>
    <row r="22" spans="7:10">
      <c r="G22" s="183"/>
      <c r="H22" s="183"/>
      <c r="I22" s="183"/>
      <c r="J22" s="183"/>
    </row>
  </sheetData>
  <mergeCells count="5">
    <mergeCell ref="A14:C14"/>
    <mergeCell ref="B2:D2"/>
    <mergeCell ref="B3:D3"/>
    <mergeCell ref="B4:D4"/>
    <mergeCell ref="D6:E6"/>
  </mergeCells>
  <pageMargins left="0.98425196850393704" right="0.51181102362204722" top="2.204724409448819" bottom="0.98425196850393704" header="0.51181102362204722" footer="0.51181102362204722"/>
  <pageSetup paperSize="9" scale="95" orientation="portrait" r:id="rId1"/>
  <headerFooter alignWithMargins="0">
    <oddHeader>&amp;RTabela nr 6 
do Uchwały Budżetowej Nr X/70/2019 
z dnia 30 grudnia 2019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6" workbookViewId="0"/>
  </sheetViews>
  <sheetFormatPr defaultColWidth="9.109375" defaultRowHeight="13.2"/>
  <cols>
    <col min="1" max="1" width="5.44140625" style="94" customWidth="1"/>
    <col min="2" max="2" width="7.33203125" style="94" customWidth="1"/>
    <col min="3" max="3" width="57.109375" style="94" customWidth="1"/>
    <col min="4" max="4" width="12.5546875" style="94" customWidth="1"/>
    <col min="5" max="5" width="12.33203125" style="94" customWidth="1"/>
    <col min="6" max="16384" width="9.109375" style="94"/>
  </cols>
  <sheetData>
    <row r="1" spans="1:5">
      <c r="A1" s="158"/>
    </row>
    <row r="2" spans="1:5" s="213" customFormat="1" ht="34.950000000000003" customHeight="1">
      <c r="A2" s="548" t="s">
        <v>342</v>
      </c>
      <c r="B2" s="548"/>
      <c r="C2" s="548"/>
      <c r="D2" s="548"/>
      <c r="E2" s="548"/>
    </row>
    <row r="3" spans="1:5" s="213" customFormat="1" ht="34.950000000000003" customHeight="1">
      <c r="A3" s="350"/>
      <c r="B3" s="350"/>
      <c r="C3" s="350"/>
      <c r="D3" s="350"/>
      <c r="E3" s="350"/>
    </row>
    <row r="4" spans="1:5" s="213" customFormat="1" ht="12.75" customHeight="1">
      <c r="A4" s="542" t="s">
        <v>94</v>
      </c>
      <c r="B4" s="542" t="s">
        <v>93</v>
      </c>
      <c r="C4" s="540" t="s">
        <v>147</v>
      </c>
      <c r="D4" s="538" t="s">
        <v>148</v>
      </c>
      <c r="E4" s="539"/>
    </row>
    <row r="5" spans="1:5" s="214" customFormat="1" ht="22.8" customHeight="1">
      <c r="A5" s="543"/>
      <c r="B5" s="543"/>
      <c r="C5" s="541"/>
      <c r="D5" s="423" t="s">
        <v>159</v>
      </c>
      <c r="E5" s="423" t="s">
        <v>145</v>
      </c>
    </row>
    <row r="6" spans="1:5" s="214" customFormat="1" ht="11.4">
      <c r="A6" s="215">
        <v>1</v>
      </c>
      <c r="B6" s="215">
        <v>2</v>
      </c>
      <c r="C6" s="215">
        <v>3</v>
      </c>
      <c r="D6" s="216">
        <v>4</v>
      </c>
      <c r="E6" s="217">
        <v>5</v>
      </c>
    </row>
    <row r="7" spans="1:5" s="248" customFormat="1" ht="15" customHeight="1">
      <c r="A7" s="244">
        <v>750</v>
      </c>
      <c r="B7" s="245"/>
      <c r="C7" s="246" t="s">
        <v>52</v>
      </c>
      <c r="D7" s="247">
        <f xml:space="preserve"> D8</f>
        <v>49131</v>
      </c>
      <c r="E7" s="247">
        <f xml:space="preserve"> E8</f>
        <v>49131</v>
      </c>
    </row>
    <row r="8" spans="1:5" s="252" customFormat="1" ht="15" customHeight="1">
      <c r="A8" s="216"/>
      <c r="B8" s="249">
        <v>75011</v>
      </c>
      <c r="C8" s="250" t="s">
        <v>51</v>
      </c>
      <c r="D8" s="251">
        <f>D9</f>
        <v>49131</v>
      </c>
      <c r="E8" s="251">
        <f>SUM(E10)</f>
        <v>49131</v>
      </c>
    </row>
    <row r="9" spans="1:5" s="213" customFormat="1" ht="33" customHeight="1">
      <c r="A9" s="216" t="s">
        <v>154</v>
      </c>
      <c r="B9" s="216"/>
      <c r="C9" s="253" t="s">
        <v>210</v>
      </c>
      <c r="D9" s="251">
        <v>49131</v>
      </c>
      <c r="E9" s="254"/>
    </row>
    <row r="10" spans="1:5" s="213" customFormat="1" ht="15" customHeight="1">
      <c r="A10" s="216"/>
      <c r="B10" s="216"/>
      <c r="C10" s="255" t="s">
        <v>153</v>
      </c>
      <c r="D10" s="256"/>
      <c r="E10" s="256">
        <f>E11+E12</f>
        <v>49131</v>
      </c>
    </row>
    <row r="11" spans="1:5" s="213" customFormat="1" ht="15" customHeight="1">
      <c r="A11" s="216"/>
      <c r="B11" s="216"/>
      <c r="C11" s="255" t="s">
        <v>157</v>
      </c>
      <c r="D11" s="256"/>
      <c r="E11" s="256">
        <v>44880</v>
      </c>
    </row>
    <row r="12" spans="1:5" s="213" customFormat="1" ht="15" customHeight="1">
      <c r="A12" s="216"/>
      <c r="B12" s="216"/>
      <c r="C12" s="255" t="s">
        <v>156</v>
      </c>
      <c r="D12" s="256"/>
      <c r="E12" s="256">
        <v>4251</v>
      </c>
    </row>
    <row r="13" spans="1:5" s="248" customFormat="1" ht="24" customHeight="1">
      <c r="A13" s="257">
        <v>751</v>
      </c>
      <c r="B13" s="257"/>
      <c r="C13" s="258" t="s">
        <v>48</v>
      </c>
      <c r="D13" s="247">
        <f xml:space="preserve"> D14</f>
        <v>1299</v>
      </c>
      <c r="E13" s="247">
        <f xml:space="preserve"> E14</f>
        <v>1299</v>
      </c>
    </row>
    <row r="14" spans="1:5" s="252" customFormat="1" ht="15" customHeight="1">
      <c r="A14" s="259"/>
      <c r="B14" s="216">
        <v>75101</v>
      </c>
      <c r="C14" s="250" t="s">
        <v>47</v>
      </c>
      <c r="D14" s="251">
        <f>D15</f>
        <v>1299</v>
      </c>
      <c r="E14" s="251">
        <f>E16</f>
        <v>1299</v>
      </c>
    </row>
    <row r="15" spans="1:5" s="213" customFormat="1" ht="33" customHeight="1">
      <c r="A15" s="216" t="s">
        <v>154</v>
      </c>
      <c r="B15" s="216"/>
      <c r="C15" s="253" t="s">
        <v>210</v>
      </c>
      <c r="D15" s="251">
        <v>1299</v>
      </c>
      <c r="E15" s="254"/>
    </row>
    <row r="16" spans="1:5" s="213" customFormat="1" ht="15" customHeight="1">
      <c r="A16" s="216"/>
      <c r="B16" s="216"/>
      <c r="C16" s="255" t="s">
        <v>153</v>
      </c>
      <c r="D16" s="256"/>
      <c r="E16" s="256">
        <f>E17</f>
        <v>1299</v>
      </c>
    </row>
    <row r="17" spans="1:5" s="213" customFormat="1" ht="15" customHeight="1">
      <c r="A17" s="216"/>
      <c r="B17" s="216"/>
      <c r="C17" s="255" t="s">
        <v>152</v>
      </c>
      <c r="D17" s="256"/>
      <c r="E17" s="256">
        <v>1299</v>
      </c>
    </row>
    <row r="18" spans="1:5" s="248" customFormat="1" ht="15" customHeight="1">
      <c r="A18" s="257">
        <v>855</v>
      </c>
      <c r="B18" s="257"/>
      <c r="C18" s="258" t="s">
        <v>206</v>
      </c>
      <c r="D18" s="247">
        <f>D19+D25+D31+D37</f>
        <v>8788000</v>
      </c>
      <c r="E18" s="247">
        <f>E19+E25+E31+E37</f>
        <v>8788000</v>
      </c>
    </row>
    <row r="19" spans="1:5" s="248" customFormat="1" ht="15" customHeight="1">
      <c r="A19" s="245"/>
      <c r="B19" s="216">
        <v>85501</v>
      </c>
      <c r="C19" s="266" t="s">
        <v>208</v>
      </c>
      <c r="D19" s="251">
        <f>SUM(D20)</f>
        <v>6591000</v>
      </c>
      <c r="E19" s="251">
        <f>E21+E24</f>
        <v>6591000</v>
      </c>
    </row>
    <row r="20" spans="1:5" s="213" customFormat="1" ht="45.6">
      <c r="A20" s="216" t="s">
        <v>154</v>
      </c>
      <c r="B20" s="216"/>
      <c r="C20" s="267" t="s">
        <v>209</v>
      </c>
      <c r="D20" s="251">
        <v>6591000</v>
      </c>
      <c r="E20" s="254"/>
    </row>
    <row r="21" spans="1:5" s="248" customFormat="1" ht="15" customHeight="1">
      <c r="A21" s="261"/>
      <c r="B21" s="261"/>
      <c r="C21" s="255" t="s">
        <v>153</v>
      </c>
      <c r="D21" s="262"/>
      <c r="E21" s="251">
        <f>E22+E23</f>
        <v>56024</v>
      </c>
    </row>
    <row r="22" spans="1:5" s="248" customFormat="1" ht="15" customHeight="1">
      <c r="A22" s="245"/>
      <c r="B22" s="216"/>
      <c r="C22" s="255" t="s">
        <v>157</v>
      </c>
      <c r="D22" s="260"/>
      <c r="E22" s="251">
        <v>54753</v>
      </c>
    </row>
    <row r="23" spans="1:5" s="248" customFormat="1" ht="15" customHeight="1">
      <c r="A23" s="245"/>
      <c r="B23" s="216"/>
      <c r="C23" s="255" t="s">
        <v>156</v>
      </c>
      <c r="D23" s="260"/>
      <c r="E23" s="251">
        <v>1271</v>
      </c>
    </row>
    <row r="24" spans="1:5" s="248" customFormat="1" ht="15" customHeight="1">
      <c r="A24" s="245"/>
      <c r="B24" s="216"/>
      <c r="C24" s="255" t="s">
        <v>155</v>
      </c>
      <c r="D24" s="260"/>
      <c r="E24" s="251">
        <v>6534976</v>
      </c>
    </row>
    <row r="25" spans="1:5" s="248" customFormat="1" ht="24" customHeight="1">
      <c r="A25" s="245"/>
      <c r="B25" s="216">
        <v>85502</v>
      </c>
      <c r="C25" s="259" t="s">
        <v>158</v>
      </c>
      <c r="D25" s="251">
        <f>SUM(D26)</f>
        <v>1951000</v>
      </c>
      <c r="E25" s="251">
        <f>E27+E30</f>
        <v>1951000</v>
      </c>
    </row>
    <row r="26" spans="1:5" s="213" customFormat="1" ht="33" customHeight="1">
      <c r="A26" s="216" t="s">
        <v>154</v>
      </c>
      <c r="B26" s="216"/>
      <c r="C26" s="253" t="s">
        <v>210</v>
      </c>
      <c r="D26" s="251">
        <v>1951000</v>
      </c>
      <c r="E26" s="254"/>
    </row>
    <row r="27" spans="1:5" s="248" customFormat="1" ht="15" customHeight="1">
      <c r="A27" s="261"/>
      <c r="B27" s="261"/>
      <c r="C27" s="255" t="s">
        <v>153</v>
      </c>
      <c r="D27" s="262"/>
      <c r="E27" s="251">
        <f>E28+E29</f>
        <v>136130</v>
      </c>
    </row>
    <row r="28" spans="1:5" s="248" customFormat="1" ht="15" customHeight="1">
      <c r="A28" s="245"/>
      <c r="B28" s="216"/>
      <c r="C28" s="255" t="s">
        <v>157</v>
      </c>
      <c r="D28" s="260"/>
      <c r="E28" s="251">
        <v>134859</v>
      </c>
    </row>
    <row r="29" spans="1:5" s="248" customFormat="1" ht="15" customHeight="1">
      <c r="A29" s="245"/>
      <c r="B29" s="216"/>
      <c r="C29" s="255" t="s">
        <v>156</v>
      </c>
      <c r="D29" s="260"/>
      <c r="E29" s="251">
        <v>1271</v>
      </c>
    </row>
    <row r="30" spans="1:5" s="248" customFormat="1" ht="15" customHeight="1">
      <c r="A30" s="245"/>
      <c r="B30" s="216"/>
      <c r="C30" s="255" t="s">
        <v>155</v>
      </c>
      <c r="D30" s="260"/>
      <c r="E30" s="251">
        <v>1814870</v>
      </c>
    </row>
    <row r="31" spans="1:5" s="248" customFormat="1" ht="15" customHeight="1">
      <c r="A31" s="245"/>
      <c r="B31" s="216">
        <v>85504</v>
      </c>
      <c r="C31" s="259" t="s">
        <v>95</v>
      </c>
      <c r="D31" s="251">
        <f>SUM(D32)</f>
        <v>230000</v>
      </c>
      <c r="E31" s="251">
        <f>E33+E36</f>
        <v>230000</v>
      </c>
    </row>
    <row r="32" spans="1:5" s="213" customFormat="1" ht="33" customHeight="1">
      <c r="A32" s="216" t="s">
        <v>154</v>
      </c>
      <c r="B32" s="216"/>
      <c r="C32" s="253" t="s">
        <v>210</v>
      </c>
      <c r="D32" s="251">
        <v>230000</v>
      </c>
      <c r="E32" s="254"/>
    </row>
    <row r="33" spans="1:12" s="248" customFormat="1" ht="15" customHeight="1">
      <c r="A33" s="261"/>
      <c r="B33" s="261"/>
      <c r="C33" s="255" t="s">
        <v>153</v>
      </c>
      <c r="D33" s="262"/>
      <c r="E33" s="251">
        <f>E34+E35</f>
        <v>8000</v>
      </c>
    </row>
    <row r="34" spans="1:12" s="248" customFormat="1" ht="15" customHeight="1">
      <c r="A34" s="245"/>
      <c r="B34" s="216"/>
      <c r="C34" s="255" t="s">
        <v>157</v>
      </c>
      <c r="D34" s="260"/>
      <c r="E34" s="251">
        <v>6400</v>
      </c>
    </row>
    <row r="35" spans="1:12" s="248" customFormat="1" ht="15" customHeight="1">
      <c r="A35" s="245"/>
      <c r="B35" s="216"/>
      <c r="C35" s="255" t="s">
        <v>156</v>
      </c>
      <c r="D35" s="260"/>
      <c r="E35" s="251">
        <v>1600</v>
      </c>
    </row>
    <row r="36" spans="1:12" s="248" customFormat="1" ht="15" customHeight="1">
      <c r="A36" s="245"/>
      <c r="B36" s="216"/>
      <c r="C36" s="255" t="s">
        <v>155</v>
      </c>
      <c r="D36" s="260"/>
      <c r="E36" s="251">
        <v>222000</v>
      </c>
    </row>
    <row r="37" spans="1:12" s="248" customFormat="1" ht="15" customHeight="1">
      <c r="A37" s="245"/>
      <c r="B37" s="216">
        <v>85513</v>
      </c>
      <c r="C37" s="259" t="s">
        <v>95</v>
      </c>
      <c r="D37" s="251">
        <f>SUM(D38)</f>
        <v>16000</v>
      </c>
      <c r="E37" s="251">
        <f>SUM(E39)</f>
        <v>16000</v>
      </c>
    </row>
    <row r="38" spans="1:12" s="213" customFormat="1" ht="33" customHeight="1">
      <c r="A38" s="216" t="s">
        <v>154</v>
      </c>
      <c r="B38" s="216"/>
      <c r="C38" s="408" t="s">
        <v>329</v>
      </c>
      <c r="D38" s="251">
        <v>16000</v>
      </c>
      <c r="E38" s="254"/>
    </row>
    <row r="39" spans="1:12" s="248" customFormat="1" ht="15" customHeight="1">
      <c r="A39" s="261"/>
      <c r="B39" s="261"/>
      <c r="C39" s="255" t="s">
        <v>153</v>
      </c>
      <c r="D39" s="262"/>
      <c r="E39" s="251">
        <f>E40</f>
        <v>16000</v>
      </c>
    </row>
    <row r="40" spans="1:12" s="248" customFormat="1" ht="15" customHeight="1">
      <c r="A40" s="245"/>
      <c r="B40" s="216"/>
      <c r="C40" s="255" t="s">
        <v>156</v>
      </c>
      <c r="D40" s="260"/>
      <c r="E40" s="251">
        <v>16000</v>
      </c>
    </row>
    <row r="41" spans="1:12" s="263" customFormat="1" ht="16.2" customHeight="1">
      <c r="A41" s="545" t="s">
        <v>151</v>
      </c>
      <c r="B41" s="546"/>
      <c r="C41" s="547"/>
      <c r="D41" s="428">
        <f>D7+D13+D18</f>
        <v>8838430</v>
      </c>
      <c r="E41" s="428">
        <f>E7+E13+E18</f>
        <v>8838430</v>
      </c>
    </row>
    <row r="42" spans="1:12" s="213" customFormat="1" ht="15" customHeight="1">
      <c r="A42" s="264"/>
      <c r="B42" s="264"/>
      <c r="C42" s="265"/>
      <c r="D42" s="265"/>
    </row>
    <row r="43" spans="1:12" s="213" customFormat="1" ht="15" customHeight="1">
      <c r="A43" s="264"/>
      <c r="B43" s="264"/>
      <c r="C43" s="265"/>
      <c r="D43" s="265"/>
    </row>
    <row r="44" spans="1:12" s="213" customFormat="1" ht="15" customHeight="1">
      <c r="A44" s="264"/>
      <c r="B44" s="264"/>
      <c r="C44" s="265"/>
      <c r="D44" s="265"/>
    </row>
    <row r="45" spans="1:12" s="213" customFormat="1" ht="15" customHeight="1">
      <c r="A45" s="264"/>
      <c r="B45" s="264"/>
      <c r="C45" s="265"/>
      <c r="D45" s="265"/>
    </row>
    <row r="46" spans="1:12" s="213" customFormat="1" ht="15" customHeight="1">
      <c r="A46" s="264"/>
      <c r="B46" s="264"/>
      <c r="C46" s="265"/>
      <c r="D46" s="265"/>
    </row>
    <row r="47" spans="1:12" s="269" customFormat="1" ht="24" customHeight="1">
      <c r="A47" s="549" t="s">
        <v>359</v>
      </c>
      <c r="B47" s="549"/>
      <c r="C47" s="549"/>
      <c r="D47" s="549"/>
      <c r="E47" s="549"/>
      <c r="F47" s="268"/>
      <c r="G47" s="268"/>
      <c r="H47" s="268"/>
      <c r="I47" s="268"/>
      <c r="J47" s="268"/>
      <c r="K47" s="268"/>
      <c r="L47" s="268"/>
    </row>
    <row r="48" spans="1:12" s="269" customFormat="1" ht="15" customHeight="1">
      <c r="A48" s="351"/>
      <c r="B48" s="351"/>
      <c r="C48" s="351"/>
      <c r="D48" s="351"/>
      <c r="E48" s="351"/>
      <c r="F48" s="268"/>
      <c r="G48" s="268"/>
      <c r="H48" s="268"/>
      <c r="I48" s="268"/>
      <c r="J48" s="268"/>
      <c r="K48" s="268"/>
      <c r="L48" s="268"/>
    </row>
    <row r="49" spans="1:9" ht="14.4" customHeight="1">
      <c r="A49" s="429" t="s">
        <v>94</v>
      </c>
      <c r="B49" s="429" t="s">
        <v>93</v>
      </c>
      <c r="C49" s="430" t="s">
        <v>147</v>
      </c>
      <c r="D49" s="550" t="s">
        <v>148</v>
      </c>
      <c r="E49" s="550"/>
      <c r="F49" s="270"/>
      <c r="G49" s="271"/>
      <c r="H49" s="270"/>
      <c r="I49" s="270"/>
    </row>
    <row r="50" spans="1:9" ht="14.25" customHeight="1">
      <c r="A50" s="272">
        <v>750</v>
      </c>
      <c r="B50" s="272"/>
      <c r="C50" s="246" t="s">
        <v>52</v>
      </c>
      <c r="D50" s="551">
        <f xml:space="preserve"> D51</f>
        <v>118</v>
      </c>
      <c r="E50" s="552"/>
      <c r="F50" s="270"/>
      <c r="G50" s="273"/>
      <c r="H50" s="274"/>
      <c r="I50" s="274"/>
    </row>
    <row r="51" spans="1:9" ht="13.8" customHeight="1">
      <c r="A51" s="275"/>
      <c r="B51" s="276">
        <v>75011</v>
      </c>
      <c r="C51" s="250" t="s">
        <v>51</v>
      </c>
      <c r="D51" s="553">
        <f>D52</f>
        <v>118</v>
      </c>
      <c r="E51" s="554"/>
      <c r="F51" s="270"/>
      <c r="G51" s="273"/>
      <c r="H51" s="274"/>
      <c r="I51" s="274"/>
    </row>
    <row r="52" spans="1:9" ht="23.25" customHeight="1">
      <c r="A52" s="278"/>
      <c r="B52" s="278"/>
      <c r="C52" s="279" t="s">
        <v>211</v>
      </c>
      <c r="D52" s="555">
        <v>118</v>
      </c>
      <c r="E52" s="556"/>
      <c r="F52" s="270"/>
      <c r="G52" s="273"/>
      <c r="H52" s="274"/>
      <c r="I52" s="274"/>
    </row>
    <row r="53" spans="1:9" ht="14.25" customHeight="1">
      <c r="A53" s="272">
        <v>855</v>
      </c>
      <c r="B53" s="272"/>
      <c r="C53" s="258" t="s">
        <v>206</v>
      </c>
      <c r="D53" s="551">
        <f xml:space="preserve"> D54</f>
        <v>27000</v>
      </c>
      <c r="E53" s="552"/>
      <c r="F53" s="270"/>
      <c r="G53" s="273"/>
      <c r="H53" s="274"/>
      <c r="I53" s="274"/>
    </row>
    <row r="54" spans="1:9" ht="23.25" customHeight="1">
      <c r="A54" s="275"/>
      <c r="B54" s="276">
        <v>85502</v>
      </c>
      <c r="C54" s="277" t="s">
        <v>158</v>
      </c>
      <c r="D54" s="553">
        <f>D55</f>
        <v>27000</v>
      </c>
      <c r="E54" s="554"/>
      <c r="F54" s="270"/>
      <c r="G54" s="273"/>
      <c r="H54" s="274"/>
      <c r="I54" s="274"/>
    </row>
    <row r="55" spans="1:9" ht="23.25" customHeight="1">
      <c r="A55" s="278"/>
      <c r="B55" s="278"/>
      <c r="C55" s="279" t="s">
        <v>211</v>
      </c>
      <c r="D55" s="555">
        <v>27000</v>
      </c>
      <c r="E55" s="556"/>
      <c r="F55" s="270"/>
      <c r="G55" s="273"/>
      <c r="H55" s="274"/>
      <c r="I55" s="274"/>
    </row>
    <row r="56" spans="1:9" s="213" customFormat="1">
      <c r="A56" s="264"/>
    </row>
    <row r="57" spans="1:9" s="213" customFormat="1"/>
    <row r="58" spans="1:9">
      <c r="A58" s="213"/>
    </row>
  </sheetData>
  <mergeCells count="14">
    <mergeCell ref="A47:E47"/>
    <mergeCell ref="D49:E49"/>
    <mergeCell ref="D53:E53"/>
    <mergeCell ref="D54:E54"/>
    <mergeCell ref="D55:E55"/>
    <mergeCell ref="D50:E50"/>
    <mergeCell ref="D51:E51"/>
    <mergeCell ref="D52:E52"/>
    <mergeCell ref="A41:C41"/>
    <mergeCell ref="A2:E2"/>
    <mergeCell ref="A4:A5"/>
    <mergeCell ref="B4:B5"/>
    <mergeCell ref="C4:C5"/>
    <mergeCell ref="D4:E4"/>
  </mergeCells>
  <pageMargins left="0.78740157480314965" right="0.78740157480314965" top="0.98425196850393704" bottom="0.78740157480314965" header="0.39370078740157483" footer="0"/>
  <pageSetup paperSize="9" scale="85" orientation="portrait" r:id="rId1"/>
  <headerFooter alignWithMargins="0">
    <oddHeader xml:space="preserve">&amp;RTabela nr 7 
do Uchwały Budżetowej Nr X/70/2019
  z dnia 30 grudnia 2019 r.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"/>
    </sheetView>
  </sheetViews>
  <sheetFormatPr defaultColWidth="9.109375" defaultRowHeight="13.2"/>
  <cols>
    <col min="1" max="1" width="6.33203125" style="94" customWidth="1"/>
    <col min="2" max="2" width="7.44140625" style="94" customWidth="1"/>
    <col min="3" max="3" width="33.44140625" style="94" customWidth="1"/>
    <col min="4" max="6" width="10.6640625" style="94" customWidth="1"/>
    <col min="7" max="7" width="10.109375" style="94" bestFit="1" customWidth="1"/>
    <col min="8" max="16384" width="9.109375" style="94"/>
  </cols>
  <sheetData>
    <row r="1" spans="1:7" ht="30" customHeight="1">
      <c r="A1" s="184"/>
      <c r="B1" s="557" t="s">
        <v>333</v>
      </c>
      <c r="C1" s="557"/>
      <c r="D1" s="557"/>
      <c r="E1" s="557"/>
      <c r="F1" s="320"/>
    </row>
    <row r="2" spans="1:7">
      <c r="A2" s="320"/>
    </row>
    <row r="3" spans="1:7">
      <c r="A3" s="558" t="s">
        <v>94</v>
      </c>
      <c r="B3" s="558" t="s">
        <v>93</v>
      </c>
      <c r="C3" s="558" t="s">
        <v>143</v>
      </c>
      <c r="D3" s="559" t="s">
        <v>166</v>
      </c>
      <c r="E3" s="560"/>
      <c r="F3" s="561"/>
    </row>
    <row r="4" spans="1:7" ht="22.8">
      <c r="A4" s="558"/>
      <c r="B4" s="558"/>
      <c r="C4" s="558"/>
      <c r="D4" s="564" t="s">
        <v>267</v>
      </c>
      <c r="E4" s="565"/>
      <c r="F4" s="431" t="s">
        <v>268</v>
      </c>
    </row>
    <row r="5" spans="1:7" ht="14.4" customHeight="1">
      <c r="A5" s="558"/>
      <c r="B5" s="558"/>
      <c r="C5" s="558"/>
      <c r="D5" s="562" t="s">
        <v>165</v>
      </c>
      <c r="E5" s="562" t="s">
        <v>164</v>
      </c>
      <c r="F5" s="562" t="s">
        <v>164</v>
      </c>
    </row>
    <row r="6" spans="1:7">
      <c r="A6" s="558"/>
      <c r="B6" s="558"/>
      <c r="C6" s="558"/>
      <c r="D6" s="563"/>
      <c r="E6" s="563"/>
      <c r="F6" s="563"/>
    </row>
    <row r="7" spans="1:7">
      <c r="A7" s="107">
        <v>1</v>
      </c>
      <c r="B7" s="349">
        <v>2</v>
      </c>
      <c r="C7" s="107">
        <v>3</v>
      </c>
      <c r="D7" s="107">
        <v>4</v>
      </c>
      <c r="E7" s="349">
        <v>5</v>
      </c>
      <c r="F7" s="107">
        <v>6</v>
      </c>
    </row>
    <row r="8" spans="1:7" ht="54" customHeight="1">
      <c r="A8" s="568" t="s">
        <v>163</v>
      </c>
      <c r="B8" s="568"/>
      <c r="C8" s="368" t="s">
        <v>161</v>
      </c>
      <c r="D8" s="365" t="s">
        <v>115</v>
      </c>
      <c r="E8" s="365" t="s">
        <v>115</v>
      </c>
      <c r="F8" s="365" t="s">
        <v>115</v>
      </c>
    </row>
    <row r="9" spans="1:7" s="106" customFormat="1" ht="48">
      <c r="A9" s="241">
        <v>600</v>
      </c>
      <c r="B9" s="343">
        <v>60004</v>
      </c>
      <c r="C9" s="358" t="s">
        <v>171</v>
      </c>
      <c r="D9" s="362"/>
      <c r="E9" s="242">
        <v>50000</v>
      </c>
      <c r="F9" s="242"/>
    </row>
    <row r="10" spans="1:7" s="289" customFormat="1" ht="49.2" customHeight="1">
      <c r="A10" s="297">
        <v>600</v>
      </c>
      <c r="B10" s="347">
        <v>60013</v>
      </c>
      <c r="C10" s="359" t="s">
        <v>249</v>
      </c>
      <c r="D10" s="363"/>
      <c r="E10" s="288"/>
      <c r="F10" s="288">
        <v>500000</v>
      </c>
    </row>
    <row r="11" spans="1:7" s="289" customFormat="1" ht="49.8" customHeight="1">
      <c r="A11" s="337">
        <v>600</v>
      </c>
      <c r="B11" s="347">
        <v>60014</v>
      </c>
      <c r="C11" s="359" t="s">
        <v>249</v>
      </c>
      <c r="D11" s="363"/>
      <c r="E11" s="288"/>
      <c r="F11" s="288">
        <v>200000</v>
      </c>
    </row>
    <row r="12" spans="1:7" s="289" customFormat="1" ht="49.8" customHeight="1">
      <c r="A12" s="347">
        <v>600</v>
      </c>
      <c r="B12" s="347">
        <v>60014</v>
      </c>
      <c r="C12" s="359" t="s">
        <v>249</v>
      </c>
      <c r="D12" s="363"/>
      <c r="E12" s="288"/>
      <c r="F12" s="288">
        <v>200000</v>
      </c>
    </row>
    <row r="13" spans="1:7" s="289" customFormat="1" ht="49.8" customHeight="1">
      <c r="A13" s="287">
        <v>600</v>
      </c>
      <c r="B13" s="347">
        <v>60014</v>
      </c>
      <c r="C13" s="359" t="s">
        <v>335</v>
      </c>
      <c r="D13" s="363"/>
      <c r="E13" s="288">
        <v>100000</v>
      </c>
      <c r="F13" s="288"/>
    </row>
    <row r="14" spans="1:7" ht="24">
      <c r="A14" s="341">
        <v>750</v>
      </c>
      <c r="B14" s="348">
        <v>75095</v>
      </c>
      <c r="C14" s="360" t="s">
        <v>269</v>
      </c>
      <c r="D14" s="364"/>
      <c r="E14" s="342">
        <v>2433</v>
      </c>
      <c r="F14" s="342"/>
    </row>
    <row r="15" spans="1:7" ht="50.4" customHeight="1">
      <c r="A15" s="348">
        <v>851</v>
      </c>
      <c r="B15" s="348">
        <v>85121</v>
      </c>
      <c r="C15" s="359" t="s">
        <v>272</v>
      </c>
      <c r="D15" s="342">
        <v>50000</v>
      </c>
      <c r="E15" s="342"/>
      <c r="F15" s="369"/>
      <c r="G15" s="370"/>
    </row>
    <row r="16" spans="1:7" ht="24">
      <c r="A16" s="205">
        <v>921</v>
      </c>
      <c r="B16" s="346">
        <v>92116</v>
      </c>
      <c r="C16" s="206" t="s">
        <v>270</v>
      </c>
      <c r="D16" s="207">
        <v>280000</v>
      </c>
      <c r="E16" s="207"/>
      <c r="F16" s="207"/>
    </row>
    <row r="17" spans="1:7" ht="22.8" customHeight="1">
      <c r="A17" s="568" t="s">
        <v>170</v>
      </c>
      <c r="B17" s="568"/>
      <c r="C17" s="568"/>
      <c r="D17" s="365">
        <f>SUM(D9:D16)</f>
        <v>330000</v>
      </c>
      <c r="E17" s="365">
        <f>SUM(E9:E16)</f>
        <v>152433</v>
      </c>
      <c r="F17" s="365">
        <f>SUM(F9:F16)</f>
        <v>900000</v>
      </c>
      <c r="G17" s="413"/>
    </row>
    <row r="18" spans="1:7" ht="55.8" customHeight="1">
      <c r="A18" s="567" t="s">
        <v>162</v>
      </c>
      <c r="B18" s="567"/>
      <c r="C18" s="368" t="s">
        <v>161</v>
      </c>
      <c r="D18" s="365" t="s">
        <v>115</v>
      </c>
      <c r="E18" s="365" t="s">
        <v>115</v>
      </c>
      <c r="F18" s="365" t="s">
        <v>115</v>
      </c>
    </row>
    <row r="19" spans="1:7" s="102" customFormat="1" ht="24" customHeight="1">
      <c r="A19" s="105">
        <v>921</v>
      </c>
      <c r="B19" s="345">
        <v>92105</v>
      </c>
      <c r="C19" s="104" t="s">
        <v>160</v>
      </c>
      <c r="D19" s="366"/>
      <c r="E19" s="103">
        <v>5000</v>
      </c>
      <c r="F19" s="103"/>
    </row>
    <row r="20" spans="1:7" ht="24" customHeight="1">
      <c r="A20" s="101">
        <v>926</v>
      </c>
      <c r="B20" s="344">
        <v>92605</v>
      </c>
      <c r="C20" s="100" t="s">
        <v>266</v>
      </c>
      <c r="D20" s="367"/>
      <c r="E20" s="99">
        <v>200000</v>
      </c>
      <c r="F20" s="99"/>
    </row>
    <row r="21" spans="1:7" ht="24" customHeight="1">
      <c r="A21" s="569" t="s">
        <v>172</v>
      </c>
      <c r="B21" s="570"/>
      <c r="C21" s="571"/>
      <c r="D21" s="365"/>
      <c r="E21" s="365">
        <f>SUM(E19:E20)</f>
        <v>205000</v>
      </c>
      <c r="F21" s="365"/>
    </row>
    <row r="22" spans="1:7" ht="24" customHeight="1">
      <c r="A22" s="566" t="s">
        <v>169</v>
      </c>
      <c r="B22" s="566"/>
      <c r="C22" s="566"/>
      <c r="D22" s="432">
        <f>D17+D21</f>
        <v>330000</v>
      </c>
      <c r="E22" s="432">
        <f>E17+E21</f>
        <v>357433</v>
      </c>
      <c r="F22" s="432">
        <f>F17+F21</f>
        <v>900000</v>
      </c>
      <c r="G22" s="413"/>
    </row>
    <row r="23" spans="1:7">
      <c r="A23" s="98"/>
    </row>
  </sheetData>
  <mergeCells count="14">
    <mergeCell ref="A22:C22"/>
    <mergeCell ref="A18:B18"/>
    <mergeCell ref="A17:C17"/>
    <mergeCell ref="A21:C21"/>
    <mergeCell ref="A8:B8"/>
    <mergeCell ref="B1:E1"/>
    <mergeCell ref="A3:A6"/>
    <mergeCell ref="D3:F3"/>
    <mergeCell ref="C3:C6"/>
    <mergeCell ref="B3:B6"/>
    <mergeCell ref="D5:D6"/>
    <mergeCell ref="F5:F6"/>
    <mergeCell ref="E5:E6"/>
    <mergeCell ref="D4:E4"/>
  </mergeCells>
  <pageMargins left="0.98425196850393704" right="0.78740157480314965" top="0.98425196850393704" bottom="0.98425196850393704" header="0.51181102362204722" footer="0"/>
  <pageSetup paperSize="9" orientation="portrait" r:id="rId1"/>
  <headerFooter alignWithMargins="0">
    <oddHeader>&amp;RZałącznik nr 1 
do Uchwały Budżetowej Nr X/70/2019  
z dnia 30 grudnia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T1 </vt:lpstr>
      <vt:lpstr>T2</vt:lpstr>
      <vt:lpstr>T2a</vt:lpstr>
      <vt:lpstr>T3</vt:lpstr>
      <vt:lpstr>T4</vt:lpstr>
      <vt:lpstr>T5</vt:lpstr>
      <vt:lpstr>T6</vt:lpstr>
      <vt:lpstr>T7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2020-01-03T10:33:13Z</cp:lastPrinted>
  <dcterms:created xsi:type="dcterms:W3CDTF">2014-10-15T10:28:18Z</dcterms:created>
  <dcterms:modified xsi:type="dcterms:W3CDTF">2020-01-15T13:07:54Z</dcterms:modified>
</cp:coreProperties>
</file>