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kasprzak2\Desktop\do publikacji\budżetowe21.05.2018\"/>
    </mc:Choice>
  </mc:AlternateContent>
  <workbookProtection workbookAlgorithmName="SHA-512" workbookHashValue="24yRn3PqlUObI4vqvAQSl/b2dHKAmK7A0CxwtsHCbletPuQlR4tq55tlQOtTguxSkPbxOHCo5tK/KR95pZRxag==" workbookSaltValue="AlSoMhHsQ7FITHAJL/cJcg==" workbookSpinCount="100000" lockStructure="1"/>
  <bookViews>
    <workbookView xWindow="0" yWindow="0" windowWidth="19200" windowHeight="11985"/>
  </bookViews>
  <sheets>
    <sheet name="T1 " sheetId="9" r:id="rId1"/>
    <sheet name="T2" sheetId="3" r:id="rId2"/>
    <sheet name="T2a" sheetId="17" r:id="rId3"/>
    <sheet name="T3" sheetId="19" r:id="rId4"/>
    <sheet name="T4" sheetId="20" r:id="rId5"/>
    <sheet name="T5" sheetId="18" r:id="rId6"/>
    <sheet name="Zał.1" sheetId="2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G19" i="3"/>
  <c r="F19" i="3"/>
  <c r="E19" i="3"/>
  <c r="G23" i="3" l="1"/>
  <c r="G21" i="3" s="1"/>
  <c r="F23" i="3"/>
  <c r="G22" i="3"/>
  <c r="F22" i="3"/>
  <c r="F21" i="3" s="1"/>
  <c r="H21" i="3"/>
  <c r="O21" i="3"/>
  <c r="P21" i="3"/>
  <c r="E22" i="3"/>
  <c r="I14" i="3" l="1"/>
  <c r="H14" i="3"/>
  <c r="H37" i="3" s="1"/>
  <c r="G16" i="3"/>
  <c r="F16" i="3" s="1"/>
  <c r="E16" i="3" s="1"/>
  <c r="G15" i="3"/>
  <c r="F15" i="3" s="1"/>
  <c r="E15" i="3" s="1"/>
  <c r="H30" i="17" l="1"/>
  <c r="H29" i="17"/>
  <c r="H28" i="17"/>
  <c r="H27" i="17"/>
  <c r="H25" i="17"/>
  <c r="H22" i="17" s="1"/>
  <c r="H24" i="17"/>
  <c r="H23" i="17"/>
  <c r="H21" i="17"/>
  <c r="H20" i="17" s="1"/>
  <c r="G20" i="17"/>
  <c r="F20" i="17"/>
  <c r="H19" i="17"/>
  <c r="H18" i="17"/>
  <c r="H17" i="17"/>
  <c r="H16" i="17"/>
  <c r="H15" i="17"/>
  <c r="H14" i="17"/>
  <c r="H13" i="17"/>
  <c r="H12" i="17"/>
  <c r="H11" i="17"/>
  <c r="H10" i="17"/>
  <c r="H8" i="17" s="1"/>
  <c r="H9" i="17"/>
  <c r="H7" i="17"/>
  <c r="H6" i="17"/>
  <c r="G26" i="17"/>
  <c r="G22" i="17"/>
  <c r="G8" i="17"/>
  <c r="G5" i="17"/>
  <c r="G31" i="17" s="1"/>
  <c r="H31" i="17" l="1"/>
  <c r="H26" i="17"/>
  <c r="H5" i="17"/>
  <c r="O9" i="3" l="1"/>
  <c r="P9" i="3"/>
  <c r="F5" i="17"/>
  <c r="G32" i="3" l="1"/>
  <c r="D26" i="9"/>
  <c r="E26" i="9"/>
  <c r="D29" i="9"/>
  <c r="D27" i="9"/>
  <c r="O11" i="3" l="1"/>
  <c r="P11" i="3"/>
  <c r="E12" i="3"/>
  <c r="F19" i="21"/>
  <c r="E19" i="21"/>
  <c r="G18" i="21"/>
  <c r="G13" i="21"/>
  <c r="G19" i="21" s="1"/>
  <c r="E13" i="21"/>
  <c r="K24" i="3" l="1"/>
  <c r="G25" i="3"/>
  <c r="I24" i="3" s="1"/>
  <c r="K28" i="3"/>
  <c r="D12" i="20"/>
  <c r="D11" i="20"/>
  <c r="D76" i="19"/>
  <c r="H74" i="19"/>
  <c r="G74" i="19"/>
  <c r="H72" i="19"/>
  <c r="G72" i="19"/>
  <c r="D71" i="19"/>
  <c r="G70" i="19"/>
  <c r="D70" i="19" s="1"/>
  <c r="H65" i="19"/>
  <c r="H64" i="19"/>
  <c r="H63" i="19"/>
  <c r="H61" i="19"/>
  <c r="H53" i="19"/>
  <c r="H52" i="19"/>
  <c r="H51" i="19"/>
  <c r="H45" i="19"/>
  <c r="H44" i="19"/>
  <c r="G44" i="19"/>
  <c r="H39" i="19"/>
  <c r="H37" i="19"/>
  <c r="H35" i="19"/>
  <c r="H30" i="19"/>
  <c r="H29" i="19"/>
  <c r="G29" i="19"/>
  <c r="G66" i="19" s="1"/>
  <c r="H28" i="19"/>
  <c r="H27" i="19"/>
  <c r="H22" i="19"/>
  <c r="H19" i="19"/>
  <c r="H16" i="19"/>
  <c r="H14" i="19"/>
  <c r="H13" i="19"/>
  <c r="H66" i="19" s="1"/>
  <c r="H4" i="19"/>
  <c r="F26" i="3"/>
  <c r="E26" i="3" s="1"/>
  <c r="I21" i="18"/>
  <c r="H21" i="18"/>
  <c r="G21" i="18"/>
  <c r="F21" i="18"/>
  <c r="E21" i="18"/>
  <c r="D21" i="18"/>
  <c r="D38" i="18" s="1"/>
  <c r="I34" i="18"/>
  <c r="I36" i="18"/>
  <c r="I37" i="18"/>
  <c r="G34" i="18"/>
  <c r="I33" i="18"/>
  <c r="I30" i="18"/>
  <c r="I28" i="18" s="1"/>
  <c r="E30" i="18"/>
  <c r="H29" i="18"/>
  <c r="H28" i="18" s="1"/>
  <c r="G28" i="18"/>
  <c r="F28" i="18"/>
  <c r="E28" i="18"/>
  <c r="D28" i="18"/>
  <c r="H35" i="18"/>
  <c r="I27" i="18"/>
  <c r="H23" i="18"/>
  <c r="I20" i="18"/>
  <c r="H18" i="18"/>
  <c r="I9" i="18"/>
  <c r="I8" i="18" s="1"/>
  <c r="I6" i="18" s="1"/>
  <c r="I5" i="18" s="1"/>
  <c r="H7" i="18"/>
  <c r="H6" i="18" s="1"/>
  <c r="H5" i="18" s="1"/>
  <c r="H46" i="18"/>
  <c r="H45" i="18" s="1"/>
  <c r="H43" i="18"/>
  <c r="H42" i="18"/>
  <c r="H34" i="18"/>
  <c r="I24" i="18"/>
  <c r="H22" i="18"/>
  <c r="I19" i="18"/>
  <c r="I17" i="18" s="1"/>
  <c r="I16" i="18" s="1"/>
  <c r="H17" i="18"/>
  <c r="H16" i="18" s="1"/>
  <c r="I14" i="18"/>
  <c r="I12" i="18" s="1"/>
  <c r="I11" i="18" s="1"/>
  <c r="H12" i="18"/>
  <c r="H11" i="18" s="1"/>
  <c r="F46" i="18"/>
  <c r="F45" i="18" s="1"/>
  <c r="F43" i="18"/>
  <c r="F42" i="18" s="1"/>
  <c r="F34" i="18"/>
  <c r="G22" i="18"/>
  <c r="F22" i="18"/>
  <c r="G19" i="18"/>
  <c r="G17" i="18"/>
  <c r="G16" i="18" s="1"/>
  <c r="F17" i="18"/>
  <c r="F16" i="18" s="1"/>
  <c r="G8" i="18"/>
  <c r="G6" i="18" s="1"/>
  <c r="G5" i="18" s="1"/>
  <c r="F6" i="18"/>
  <c r="F5" i="18"/>
  <c r="D46" i="18"/>
  <c r="D45" i="18" s="1"/>
  <c r="D43" i="18"/>
  <c r="D42" i="18"/>
  <c r="E24" i="18"/>
  <c r="E22" i="18" s="1"/>
  <c r="D22" i="18"/>
  <c r="E19" i="18"/>
  <c r="E17" i="18" s="1"/>
  <c r="E16" i="18" s="1"/>
  <c r="D17" i="18"/>
  <c r="D16" i="18" s="1"/>
  <c r="E14" i="18"/>
  <c r="E12" i="18"/>
  <c r="E11" i="18" s="1"/>
  <c r="D12" i="18"/>
  <c r="D11" i="18"/>
  <c r="E8" i="18"/>
  <c r="E6" i="18" s="1"/>
  <c r="E5" i="18" s="1"/>
  <c r="D6" i="18"/>
  <c r="D5" i="18" s="1"/>
  <c r="F25" i="3" l="1"/>
  <c r="H77" i="19"/>
  <c r="D74" i="19"/>
  <c r="D72" i="19"/>
  <c r="G77" i="19"/>
  <c r="H38" i="18"/>
  <c r="G38" i="18"/>
  <c r="I22" i="18"/>
  <c r="I38" i="18" s="1"/>
  <c r="F38" i="18"/>
  <c r="E38" i="18"/>
  <c r="D77" i="19" l="1"/>
  <c r="D20" i="9"/>
  <c r="D19" i="9" s="1"/>
  <c r="E19" i="9"/>
  <c r="D22" i="9"/>
  <c r="D21" i="9" s="1"/>
  <c r="E21" i="9"/>
  <c r="D9" i="9"/>
  <c r="D8" i="9" s="1"/>
  <c r="D7" i="9" s="1"/>
  <c r="E8" i="9"/>
  <c r="E7" i="9"/>
  <c r="G30" i="3" l="1"/>
  <c r="I30" i="3"/>
  <c r="K30" i="3"/>
  <c r="K37" i="3" s="1"/>
  <c r="G33" i="3"/>
  <c r="F33" i="3" s="1"/>
  <c r="E33" i="3" s="1"/>
  <c r="G17" i="3"/>
  <c r="G14" i="3" s="1"/>
  <c r="G10" i="3"/>
  <c r="G9" i="3" s="1"/>
  <c r="I9" i="3"/>
  <c r="F29" i="3" l="1"/>
  <c r="F17" i="3"/>
  <c r="F14" i="3" s="1"/>
  <c r="F10" i="3"/>
  <c r="E10" i="3" s="1"/>
  <c r="F9" i="3"/>
  <c r="E9" i="3" s="1"/>
  <c r="E24" i="9"/>
  <c r="D28" i="9"/>
  <c r="E17" i="3" l="1"/>
  <c r="E14" i="3" s="1"/>
  <c r="E29" i="3"/>
  <c r="F28" i="3"/>
  <c r="E28" i="3"/>
  <c r="G13" i="3"/>
  <c r="G11" i="3" s="1"/>
  <c r="F13" i="3"/>
  <c r="E13" i="3" s="1"/>
  <c r="I11" i="3"/>
  <c r="G35" i="3"/>
  <c r="G34" i="3" s="1"/>
  <c r="I34" i="3"/>
  <c r="G20" i="3"/>
  <c r="G18" i="3" s="1"/>
  <c r="O34" i="3"/>
  <c r="P34" i="3"/>
  <c r="F32" i="3"/>
  <c r="F31" i="3"/>
  <c r="F27" i="3"/>
  <c r="E27" i="3" s="1"/>
  <c r="F24" i="3"/>
  <c r="F26" i="17"/>
  <c r="F22" i="17"/>
  <c r="F8" i="17"/>
  <c r="F31" i="17" s="1"/>
  <c r="C32" i="9"/>
  <c r="D15" i="9"/>
  <c r="D14" i="9" s="1"/>
  <c r="D13" i="9" s="1"/>
  <c r="E14" i="9"/>
  <c r="E13" i="9" s="1"/>
  <c r="D31" i="9"/>
  <c r="D30" i="9" s="1"/>
  <c r="E30" i="9"/>
  <c r="E23" i="9" s="1"/>
  <c r="D25" i="9"/>
  <c r="D24" i="9" s="1"/>
  <c r="F20" i="3" l="1"/>
  <c r="F18" i="3" s="1"/>
  <c r="F30" i="3"/>
  <c r="I37" i="3"/>
  <c r="F11" i="3"/>
  <c r="E11" i="3" s="1"/>
  <c r="G37" i="3"/>
  <c r="E32" i="3"/>
  <c r="E30" i="3"/>
  <c r="E25" i="3"/>
  <c r="G24" i="3" s="1"/>
  <c r="D23" i="9"/>
  <c r="E31" i="3"/>
  <c r="F35" i="3"/>
  <c r="E35" i="3" s="1"/>
  <c r="E24" i="3"/>
  <c r="F34" i="3" l="1"/>
  <c r="F37" i="3" s="1"/>
  <c r="F34" i="9"/>
  <c r="D18" i="9"/>
  <c r="D17" i="9" s="1"/>
  <c r="D16" i="9" s="1"/>
  <c r="E17" i="9"/>
  <c r="E16" i="9" s="1"/>
  <c r="D12" i="9"/>
  <c r="D11" i="9" s="1"/>
  <c r="D10" i="9" s="1"/>
  <c r="E11" i="9"/>
  <c r="E10" i="9" s="1"/>
  <c r="E33" i="9" l="1"/>
  <c r="D33" i="9" s="1"/>
  <c r="D34" i="9" s="1"/>
  <c r="E34" i="9" l="1"/>
  <c r="G36" i="3"/>
  <c r="O18" i="3" l="1"/>
  <c r="O37" i="3" s="1"/>
  <c r="P18" i="3"/>
  <c r="P37" i="3" s="1"/>
  <c r="E23" i="3" l="1"/>
  <c r="F36" i="3" l="1"/>
  <c r="D36" i="3" s="1"/>
  <c r="N38" i="3"/>
  <c r="M38" i="3"/>
  <c r="H38" i="3" l="1"/>
  <c r="J38" i="3"/>
  <c r="K38" i="3" l="1"/>
  <c r="L38" i="3" l="1"/>
  <c r="I38" i="3"/>
  <c r="G38" i="3" s="1"/>
  <c r="F38" i="3" l="1"/>
  <c r="E34" i="3" l="1"/>
  <c r="E20" i="3"/>
  <c r="E21" i="3" l="1"/>
  <c r="E18" i="3" l="1"/>
  <c r="E37" i="3" s="1"/>
  <c r="R38" i="3" l="1"/>
  <c r="Q38" i="3"/>
  <c r="D38" i="3"/>
  <c r="P38" i="3" l="1"/>
  <c r="O38" i="3" l="1"/>
</calcChain>
</file>

<file path=xl/sharedStrings.xml><?xml version="1.0" encoding="utf-8"?>
<sst xmlns="http://schemas.openxmlformats.org/spreadsheetml/2006/main" count="388" uniqueCount="246">
  <si>
    <t>Nazwa</t>
  </si>
  <si>
    <t xml:space="preserve">Zmiana </t>
  </si>
  <si>
    <t>z tego:</t>
  </si>
  <si>
    <t>Gospodarka komunalna i ochrona środowiska</t>
  </si>
  <si>
    <t>Suma zmian</t>
  </si>
  <si>
    <t xml:space="preserve"> 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</si>
  <si>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</si>
  <si>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</si>
  <si>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</si>
  <si>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</si>
  <si>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</si>
  <si>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</si>
  <si>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</si>
  <si>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</si>
  <si>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</si>
  <si>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</si>
  <si>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</si>
  <si>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</si>
  <si>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</si>
  <si>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</si>
  <si>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</si>
  <si>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</si>
  <si>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</si>
  <si>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</si>
  <si>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</si>
  <si>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>Drogi publiczne gminne</t>
  </si>
  <si>
    <t xml:space="preserve">Wydatki przed zmianą </t>
  </si>
  <si>
    <t xml:space="preserve">Wydatki ogółem po zmianie  </t>
  </si>
  <si>
    <t>Lp.</t>
  </si>
  <si>
    <t>01010</t>
  </si>
  <si>
    <t>x</t>
  </si>
  <si>
    <t xml:space="preserve">Dochody ogółem po zmianie  </t>
  </si>
  <si>
    <t xml:space="preserve">Dochody przed zmianą  </t>
  </si>
  <si>
    <t>Pozostała działalność</t>
  </si>
  <si>
    <t>Rolnictwo i łowiectwo</t>
  </si>
  <si>
    <t>majątkowe</t>
  </si>
  <si>
    <t>bieżące</t>
  </si>
  <si>
    <t xml:space="preserve">Przed zmianą </t>
  </si>
  <si>
    <t>Dział Rozdział</t>
  </si>
  <si>
    <t>Treść</t>
  </si>
  <si>
    <t>Klasyfikacja
§</t>
  </si>
  <si>
    <t xml:space="preserve"> Kwota 
</t>
  </si>
  <si>
    <t>`</t>
  </si>
  <si>
    <t>1.</t>
  </si>
  <si>
    <t>2.</t>
  </si>
  <si>
    <t>3.</t>
  </si>
  <si>
    <t>Wynik budżetu</t>
  </si>
  <si>
    <t>Nadwyżka budżetu z lat ubiegłych</t>
  </si>
  <si>
    <t>§ 957</t>
  </si>
  <si>
    <t xml:space="preserve">Oświata i wychowanie </t>
  </si>
  <si>
    <t>Szkoły podstawowe</t>
  </si>
  <si>
    <t>Rozdz.</t>
  </si>
  <si>
    <t>§</t>
  </si>
  <si>
    <t>Jednostka organizacyjna realizująca program lub koordynująca wykonanie programu</t>
  </si>
  <si>
    <t>010</t>
  </si>
  <si>
    <t xml:space="preserve">Rozwój infrastruktury kanalizacyjnej </t>
  </si>
  <si>
    <t>jw.</t>
  </si>
  <si>
    <t>Administracja publiczna</t>
  </si>
  <si>
    <t>Bezpieczeństwo publiczne i ochrona przeciwpożarowa</t>
  </si>
  <si>
    <t>Oświata i wychowanie</t>
  </si>
  <si>
    <t>Razem</t>
  </si>
  <si>
    <t>Wyszczególnienie</t>
  </si>
  <si>
    <t xml:space="preserve">Dotacje      </t>
  </si>
  <si>
    <t xml:space="preserve">Wydatki              </t>
  </si>
  <si>
    <t>Wydatki jednostek budżetowych w tym:</t>
  </si>
  <si>
    <t>1) wydatki związane z realizacją ich zadań statutowych</t>
  </si>
  <si>
    <t>Urzędy wojewódzkie</t>
  </si>
  <si>
    <t>1) wynagrodzenia i składki od nich naliczane</t>
  </si>
  <si>
    <t>2) wydatki związane z realizacją ich zadań statutowych</t>
  </si>
  <si>
    <t>Urzędy naczelnych organów władzy państwowej, kontroli i ochrony prawa oraz sądownictwa</t>
  </si>
  <si>
    <t>Urzędy naczelnych organów władzy państwowej, kontroli i ochrony prawa</t>
  </si>
  <si>
    <t>Świadczenia na rzecz osób fizycznych</t>
  </si>
  <si>
    <t xml:space="preserve"> Pomoc społeczna</t>
  </si>
  <si>
    <t>Świadczenia rodzinne, świadczenia z funduszu alimentacyjnego oraz składki na ubezpieczenia  emerytalne i rentowe z ubezpieczenia społecznego</t>
  </si>
  <si>
    <t>Składki na ubezpieczenie zdrowotne opłacane za osoby pobierające niektóre świadczenia z pomocy społecznej, niektóre świadczenia rodzinne  oraz za osoby uczestniczące w zajęciach w centrum integracji społecznej</t>
  </si>
  <si>
    <t>Razem:</t>
  </si>
  <si>
    <t xml:space="preserve">Plan </t>
  </si>
  <si>
    <t xml:space="preserve">Dochody budżetu państwa związane z realizacją zadań zleconych jednostkom samorządu terytorialnego </t>
  </si>
  <si>
    <t>Planowane dochody budżetu na 2018 r.</t>
  </si>
  <si>
    <t>Dotacje celowe otrzymane z budżetu państwa na realizację zadań bieżących z zakresu administracji rządowej oraz innych zadań zleconych  gminie (związkom gmin, związkom powiatowo-gminnym) ustawami</t>
  </si>
  <si>
    <t>Pomoc społeczna</t>
  </si>
  <si>
    <t xml:space="preserve">Składki na ubezpieczenie zdrowotne opłacane za osoby pobierające niektóre świadczenia z pomocy społecznej, niektóre świadczenia rodzinne </t>
  </si>
  <si>
    <t>Zasiłki stałe</t>
  </si>
  <si>
    <t>Rodzina</t>
  </si>
  <si>
    <t xml:space="preserve">Świadczenie wychowawcze </t>
  </si>
  <si>
    <t>Świadczenia rodzinne, świadczenia z funduszu alimentacyjnego oraz składki na ubezpieczenia emerytalne i rentowe z ubezpieczenia społecznego</t>
  </si>
  <si>
    <t>75011</t>
  </si>
  <si>
    <t>85213</t>
  </si>
  <si>
    <t>Różne rozliczenia</t>
  </si>
  <si>
    <t>Część oświatowa subwencji ogólnej dla jednostek samorządu terytorialnego</t>
  </si>
  <si>
    <t>Subwencje ogólne z budżetu państwa</t>
  </si>
  <si>
    <t>Plan wydatków majątkowych na 2018 r.</t>
  </si>
  <si>
    <t xml:space="preserve">Nazwa zadania inwestycyjnego
</t>
  </si>
  <si>
    <t>Urząd Gminy Sobienie-Jeziory</t>
  </si>
  <si>
    <t>Rozbudowa gminnej oczyszczalni ścieków w miejscowości Piwonin (dokumentacja)</t>
  </si>
  <si>
    <t>j.w.</t>
  </si>
  <si>
    <t xml:space="preserve">Modernizacja drogi powiatowej Nr 2751W Sobienie Kiełczewskie - Zuzanów - Czarnowiec (dotacja celowa na pomoc finansową)   </t>
  </si>
  <si>
    <t xml:space="preserve">Modernizacja drogi powiatowej Nr 2752W Władysławów - Stary Zambrzyków - Sobienie Kiełczewskie (dotacja celowa na pomoc finansową)     </t>
  </si>
  <si>
    <t>Budowa chodnika w ciągu drogi powiatowej nr 2750W Warszawice - Radwanków Szlachecki, na odcinku od cmentarza parafialnego do drogi wojewódzkiej Nr 805 (pomoc rzeczowa)</t>
  </si>
  <si>
    <t xml:space="preserve">Przebudowa drogi gminnej w miejscowości Sobienie Szlacheckie </t>
  </si>
  <si>
    <t xml:space="preserve">Modernizacja drogi gminnej w miejscowości Sobienie Szlacheckie </t>
  </si>
  <si>
    <t>Przebudowa drogi gminnej w miejscowości Szymanowice Duże</t>
  </si>
  <si>
    <t>Modernizacja drogi gminnej Sobienie Szlacheckie - Sobienie Biskupie</t>
  </si>
  <si>
    <t>Przebudowa drogi gminnej Sobienie Biskupie</t>
  </si>
  <si>
    <t>Zakup motopompy szlamowej dla OSP Dziecinów (zadanie z funduszu sołeckiego)</t>
  </si>
  <si>
    <t xml:space="preserve">Plac rekreacji w Siedzowie </t>
  </si>
  <si>
    <t>Plac rekreacji w Warszawicach</t>
  </si>
  <si>
    <t>Zakup pieca grzewczego wraz z instalacją w Publicznej Szkole Podstawowej w Warszawicach</t>
  </si>
  <si>
    <t xml:space="preserve">Doposażenie placu zabaw (zakup podłoża poliretanowego) w miejscowości Sobienie-Jeziory </t>
  </si>
  <si>
    <t xml:space="preserve">Doposażenie miejsc wypoczynku (zakup sprzętu sportowego na siłownię plenerową) w miejscowości Warszówka </t>
  </si>
  <si>
    <t xml:space="preserve">Doposażenie miejsca spotkań (zakup nowoczesnej bieżni) w miejscowości Wysoczyn  </t>
  </si>
  <si>
    <t xml:space="preserve">Zakup pieca olejowego wraz z montażem w budynku pełniącym funkcję świetlicy w Dziecinowie </t>
  </si>
  <si>
    <t>Ochotnicze straże pożarne</t>
  </si>
  <si>
    <t>Planowane wydatki budżetu na  2018 r.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</si>
  <si>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</si>
  <si>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własnych zadań bieżących gmin (związków gmin, związków powiatowo-gminnych)</t>
  </si>
  <si>
    <t>Karta Dużej Rodziny</t>
  </si>
  <si>
    <t>Edukacyjna opieka wychowawcza</t>
  </si>
  <si>
    <t>Pomoc materialna dla uczniów o charakterze socjalnym</t>
  </si>
  <si>
    <t>Pomoc w zakresie dożywiania</t>
  </si>
  <si>
    <t>Dochody i wydatki związane z realizacją zadań bieżących z zakresu administracji rządowej oraz innych zadań zleconych gminie ustawami w 2018 r.</t>
  </si>
  <si>
    <t xml:space="preserve">Dotacje celowe otrzymane z budżetu państwa na zadania bieżące z zakresu administracji rządowej zlecone gminom (związkom gmin, związkom powiatowo-gminnych), związane z realizacją świadczenia wychowawczego stanowiącego pomoc państwa w wychowaniu dzieci </t>
  </si>
  <si>
    <t xml:space="preserve">Dochody, które podlegają przekazaniu do budżetu państwa związane z realizacją zadań zleconych w 2018 r.  </t>
  </si>
  <si>
    <t xml:space="preserve">Plan po zmianie </t>
  </si>
  <si>
    <t>Wpływy z pozostałych odsetek</t>
  </si>
  <si>
    <t xml:space="preserve">Plan  wydatków w ramach funduszu sołeckiego na 2018 r.      </t>
  </si>
  <si>
    <t>Lp</t>
  </si>
  <si>
    <t>Nazwa sołectwa</t>
  </si>
  <si>
    <t>Przedsięwzięcie, zadanie</t>
  </si>
  <si>
    <t>Wartość (zł)</t>
  </si>
  <si>
    <t>Ogółem wydatki sołectwa</t>
  </si>
  <si>
    <t>Dziecinów</t>
  </si>
  <si>
    <t>1) Zakup pieca olejowego wraz z montażem w budynku pełniącym funkcję świetlicy</t>
  </si>
  <si>
    <t>2) Doposażenie i zapewnienie gotowości bojowej OSP:</t>
  </si>
  <si>
    <t>zakup wytwornicy piany (1 szt.)</t>
  </si>
  <si>
    <t>zakup prądownic pianowych (2 szt.)</t>
  </si>
  <si>
    <t>zakup rozdzielacza kulowego (1 szt.)</t>
  </si>
  <si>
    <t>zakup gaśnic proszkowych (2 szt.)</t>
  </si>
  <si>
    <t>zakup motopompy szlamowej (1 szt.)</t>
  </si>
  <si>
    <t>zakup radiotelefonów przenośnych (2 szt.)</t>
  </si>
  <si>
    <t>zakup węży ( 8 szt.)</t>
  </si>
  <si>
    <t>Karczunek</t>
  </si>
  <si>
    <t>Dostawa kruszywa wraz z rozdysponowaniem w celu utwardzenia drogi</t>
  </si>
  <si>
    <t>Piwonin</t>
  </si>
  <si>
    <t>Zakup tablic informacyjno-ogłoszeniowych</t>
  </si>
  <si>
    <t>Gusin</t>
  </si>
  <si>
    <t>Stworzenie miejsca spotkań i wypoczynku dla mieszkańców sołectwa:</t>
  </si>
  <si>
    <t>Zakup urządzeń zabawowych wraz z montażem i transportem</t>
  </si>
  <si>
    <t>Ułożenie płytek wraz z zakupem materiałów w budynku wiejskim</t>
  </si>
  <si>
    <t>Przydawki</t>
  </si>
  <si>
    <t>Poprawa bezpieczeństwa mieszkanców sołectwa:</t>
  </si>
  <si>
    <t>Naprawa mostku na drodze gminnej (zakup materiałów  oraz wykonanie)</t>
  </si>
  <si>
    <t>Zakup i montaż dodatkowych lamp oświetlenia ulicznego</t>
  </si>
  <si>
    <t>Sobienie-Jeziory</t>
  </si>
  <si>
    <t>Poprawa estetyki wsi:</t>
  </si>
  <si>
    <t>naprawa przystanku autobusowego (wstawianie szyb, naprawa części metalowych, malowanie) oraz malowanie ławek</t>
  </si>
  <si>
    <t>utrzymanie terenów zielonych</t>
  </si>
  <si>
    <t>naprawa huśtawek i zabawek</t>
  </si>
  <si>
    <t>zakup podłoża poliuretanowego wraz z montażem i transportem</t>
  </si>
  <si>
    <t>Radwanków Królewski</t>
  </si>
  <si>
    <t>Naprawa poboczy dróg gminnych poprzez dostawę kruszywa wraz z rozdysponowaniem</t>
  </si>
  <si>
    <t>Radwanków Szlachecki</t>
  </si>
  <si>
    <t>Śniadków Górny</t>
  </si>
  <si>
    <t>Śniadków Dolny</t>
  </si>
  <si>
    <t>Stworzenie atrakcyjnego miejsca do spotkań mieszkańców sołectwa:</t>
  </si>
  <si>
    <t>zakup szafek kuchennych, kuchni gazowej oraz armatury</t>
  </si>
  <si>
    <t>zakup drzwi drewnianych, rolet</t>
  </si>
  <si>
    <t>zakup materiałów niezbędnych do remontu pomieszczenia (panele, parapety, tynk strukturalny, grunt, farby, osprzęt instalacyjny itp.)</t>
  </si>
  <si>
    <t xml:space="preserve">zakup stołu bilardowego </t>
  </si>
  <si>
    <t>Śniadków Górny A</t>
  </si>
  <si>
    <t>600</t>
  </si>
  <si>
    <t>60016</t>
  </si>
  <si>
    <t>Zakup tablicy ogłoszeniowej</t>
  </si>
  <si>
    <t>Sobienie Biskupie</t>
  </si>
  <si>
    <t>Naprawa dróg gminnych, koszenie poboczy</t>
  </si>
  <si>
    <t>pielęgnacja terenów zielonych</t>
  </si>
  <si>
    <t>Sobienie Szlacheckie</t>
  </si>
  <si>
    <t>1) Stworzenie atrakcyjnego miejsca do spotkań mieszkańców sołectwa:</t>
  </si>
  <si>
    <t>remont pomieszczenia budynku wiejskiego</t>
  </si>
  <si>
    <t>zakup kosiarki</t>
  </si>
  <si>
    <t>2) Organizacja festynu na Dzień Dziecka</t>
  </si>
  <si>
    <t>3) Dostawa kruszywa wraz z rozdysponowaniem w celu utwardzenia drogi</t>
  </si>
  <si>
    <t>Sobienie Kiełczewskie Pierwsze</t>
  </si>
  <si>
    <t>Warszówka</t>
  </si>
  <si>
    <t>Urządzenie miejsca wypoczynku dla mieszkańców sołectwa oraz promocja kultury fizycznej:</t>
  </si>
  <si>
    <t>demontaż starego zbiornika i zakup wraz z montażem nowego zbiornika na ścieki</t>
  </si>
  <si>
    <t>zakup sprzętu sportowego na siłownię plenerową wraz z montażem i transportem</t>
  </si>
  <si>
    <t>zakup piecyków elektrycznych</t>
  </si>
  <si>
    <t>zakup namiotu wystawowego</t>
  </si>
  <si>
    <t>Warszawice</t>
  </si>
  <si>
    <t>Szymanowice Duże</t>
  </si>
  <si>
    <t>Wysoczyn</t>
  </si>
  <si>
    <t>1) Dostawa kruszywa wraz z rozdysponowaniem w celu utwardzenia drogi</t>
  </si>
  <si>
    <t>2) Zapewnienie mieszkańcom sołectwa atrakcyjnego miejsca do organizacji spotkań plenerowych</t>
  </si>
  <si>
    <t>zakup paliwa oraz środków chemicznych do bieżącego utrzymania terenów zielonych w sołectwie</t>
  </si>
  <si>
    <t>zakup parasoli ogrodowych wraz z podstawami</t>
  </si>
  <si>
    <t>3) Stworzenie miejsca rekreacyjno-sportowego dla mieszkańcow sołectwa</t>
  </si>
  <si>
    <t>zakup nowoczesnej bieżni</t>
  </si>
  <si>
    <t>zakup projektu do siłowni plenerowej</t>
  </si>
  <si>
    <t>zakup urządzeń na siłownie plenerową</t>
  </si>
  <si>
    <t>Szymanowice Małe</t>
  </si>
  <si>
    <t>Zakup kosiarki spalinowej</t>
  </si>
  <si>
    <t>Stary Zambrzyków</t>
  </si>
  <si>
    <t>Zapewnienie mieszkańcom sołectwa atrakcyjnego miejsca do organizacji spotkań plenerowych poprzez zakup parasoli,stołów i ławek wraz z transportem</t>
  </si>
  <si>
    <t>Nowy Zambrzyków</t>
  </si>
  <si>
    <t>Zuzanów</t>
  </si>
  <si>
    <t>Kwota</t>
  </si>
  <si>
    <t>Rozdzia</t>
  </si>
  <si>
    <t>Oświetlenie ulic, placów i dróg</t>
  </si>
  <si>
    <t>Pozostała dzialalność</t>
  </si>
  <si>
    <t>Przychody budżetu w 2018 r.</t>
  </si>
  <si>
    <t>Dochody budżetu</t>
  </si>
  <si>
    <t>Wydatki budżetu</t>
  </si>
  <si>
    <t>Przychody budżetu ogółem:</t>
  </si>
  <si>
    <t>Dotacje udzielane w 2018 r. z budżetu podmiotom należącym                                i nie należącym do sektora finansów publicznych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</si>
  <si>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</si>
  <si>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</si>
  <si>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</si>
  <si>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</si>
  <si>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</si>
  <si>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</si>
  <si>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Nazwa zadania</t>
  </si>
  <si>
    <t>Dotacje celowe przekazane gminie na zadnia bieżące realizowane na podstawie porozumień (umów) między jednostkami samorządu terytorialnego</t>
  </si>
  <si>
    <t>Dotacja celowa na pomoc finansową udzielaną między jednostkami samorządu terytorialnego na dofinansowanie własnych zadań inwestycyjnych i zakupów inwestycyjnych</t>
  </si>
  <si>
    <t xml:space="preserve">Dotacje podmiotowe z budżetu dla samorządowej instytucji kultury </t>
  </si>
  <si>
    <t>Razem jednostki sektora finansów publicznych</t>
  </si>
  <si>
    <t>Jednostki nie należące do sektora finansów publicznych</t>
  </si>
  <si>
    <t xml:space="preserve">Realizacja zadań w zakresie kultury, ochrony dóbr kultury i dziedzictwa narodowego </t>
  </si>
  <si>
    <t xml:space="preserve">Realizacja zadań w zakresie upowszechniania kultury fizycznej </t>
  </si>
  <si>
    <t>a) organizowanie masowych imprez sportowo-rekreacyjnych, rozgrywek ligowych, turniejów oraz innych imprez o podobnym charakterze                                                                                                             b) wspieranie udziału sportowych reprezentacji w imprezach i zawodach sportowych o zasięgu gminnym i ponadgminnym</t>
  </si>
  <si>
    <t>Razem jednostki nie należące do sektora finansów publicznych</t>
  </si>
  <si>
    <t>Ogółem plan dotacji</t>
  </si>
  <si>
    <t>Drogi publiczne powiatowe</t>
  </si>
  <si>
    <t xml:space="preserve">Wykonanie studni głębinowej z podłączeniem do stacji uzdatniania wody w m. Śniadków Górny </t>
  </si>
  <si>
    <t>Zmiana</t>
  </si>
  <si>
    <t>Po zmianie</t>
  </si>
  <si>
    <t xml:space="preserve">Przebudowa chodnika w ciągu drogi wojewódzkiej         Nr 730 ulica Piwonińska w miejscowości Sobienie-Jeziory (dotacja celowa na pomoc finansową)   </t>
  </si>
  <si>
    <t xml:space="preserve">Modernizacja drogi gminnej w miejscowości Karczunek </t>
  </si>
  <si>
    <t>Urzędy gmin (miast i miast na prawach powiatu)</t>
  </si>
  <si>
    <t>Realizacja zadań wspomagających stosowania specjalnej organizacji nauki i metod pracy dla dzieci i młodzieży w szkołach podstawowych</t>
  </si>
  <si>
    <t>Komendy wojewódzkie Policji</t>
  </si>
  <si>
    <t>Promocja jednostek samorządu terytorialnego</t>
  </si>
  <si>
    <t xml:space="preserve">Dotacje celowe otrzymane z budżetu państwa na zadania bieżące z zakresu administracji rządowej zlecone gminom (związkom gmin, związkom powiatowo-gminnym), związane z realizacją świadczenia wychowawczego stanowiącego pomoc państwa w wychowaniu dzieci </t>
  </si>
  <si>
    <t>Wpływy ze zwrotów niewykorzystanych dotacji oraz płatności</t>
  </si>
  <si>
    <t xml:space="preserve">Infrastruktura wodociągowa i sanitacyjna wsi </t>
  </si>
  <si>
    <t xml:space="preserve">Przebudowa drogi wojewódzkiej Nr 739 - ulica Piwonińska i Parysowska na odcinku od km 7+912 do km 9+548 w miejscowości Sobienie-Jeziory, na terenie gminy Sobienie-Jeziory, powiat otwocki, woj. mazowieckie" (dotacja celowa na pomoc finansową)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</si>
</sst>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00"/>
    <numFmt numFmtId="166" formatCode="#,##0\ [$zł-415]"/>
  </numFmts>
  <fonts count="5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"/>
      <name val="Czcionka tekstu podstawowego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 CE"/>
    </font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b/>
      <sz val="9.5"/>
      <color theme="1"/>
      <name val="Czcionka tekstu podstawowego"/>
      <charset val="238"/>
    </font>
    <font>
      <sz val="8"/>
      <name val="Arial CE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36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43" fontId="13" fillId="0" borderId="4" xfId="3" applyFont="1" applyBorder="1" applyAlignment="1">
      <alignment horizontal="left" vertical="center" wrapText="1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3" fillId="0" borderId="4" xfId="2" applyNumberFormat="1" applyFont="1" applyBorder="1" applyAlignment="1">
      <alignment horizontal="right" vertical="center"/>
    </xf>
    <xf numFmtId="4" fontId="10" fillId="0" borderId="3" xfId="3" applyNumberFormat="1" applyFont="1" applyBorder="1" applyAlignment="1">
      <alignment horizontal="right" vertical="center"/>
    </xf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3" fillId="0" borderId="0" xfId="2" applyAlignment="1">
      <alignment horizontal="center"/>
    </xf>
    <xf numFmtId="4" fontId="21" fillId="0" borderId="4" xfId="3" applyNumberFormat="1" applyFont="1" applyFill="1" applyBorder="1" applyAlignment="1">
      <alignment vertical="center"/>
    </xf>
    <xf numFmtId="4" fontId="21" fillId="0" borderId="4" xfId="3" applyNumberFormat="1" applyFont="1" applyBorder="1" applyAlignment="1">
      <alignment vertical="center"/>
    </xf>
    <xf numFmtId="4" fontId="21" fillId="0" borderId="4" xfId="3" applyNumberFormat="1" applyFont="1" applyBorder="1" applyAlignment="1">
      <alignment horizontal="right" vertical="center"/>
    </xf>
    <xf numFmtId="164" fontId="20" fillId="0" borderId="4" xfId="3" applyNumberFormat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165" fontId="21" fillId="0" borderId="4" xfId="3" applyNumberFormat="1" applyFont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/>
    <xf numFmtId="0" fontId="5" fillId="0" borderId="33" xfId="1" applyFont="1" applyFill="1" applyBorder="1" applyAlignment="1"/>
    <xf numFmtId="0" fontId="4" fillId="0" borderId="0" xfId="2" applyFont="1" applyAlignment="1">
      <alignment horizontal="center"/>
    </xf>
    <xf numFmtId="0" fontId="24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4" applyFont="1" applyBorder="1" applyAlignment="1">
      <alignment vertical="center" wrapText="1"/>
    </xf>
    <xf numFmtId="0" fontId="1" fillId="0" borderId="0" xfId="5" applyAlignment="1">
      <alignment vertical="center"/>
    </xf>
    <xf numFmtId="0" fontId="19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top"/>
    </xf>
    <xf numFmtId="0" fontId="29" fillId="0" borderId="4" xfId="5" applyFont="1" applyBorder="1" applyAlignment="1">
      <alignment horizontal="center" vertical="center"/>
    </xf>
    <xf numFmtId="0" fontId="29" fillId="0" borderId="0" xfId="5" applyFont="1" applyAlignment="1">
      <alignment vertical="center"/>
    </xf>
    <xf numFmtId="0" fontId="30" fillId="0" borderId="34" xfId="5" applyFont="1" applyBorder="1" applyAlignment="1">
      <alignment horizontal="center" vertical="center"/>
    </xf>
    <xf numFmtId="0" fontId="30" fillId="0" borderId="34" xfId="5" applyFont="1" applyBorder="1" applyAlignment="1">
      <alignment vertical="center"/>
    </xf>
    <xf numFmtId="164" fontId="1" fillId="0" borderId="0" xfId="5" applyNumberFormat="1" applyAlignment="1">
      <alignment vertical="center"/>
    </xf>
    <xf numFmtId="0" fontId="30" fillId="0" borderId="4" xfId="5" applyFont="1" applyBorder="1" applyAlignment="1">
      <alignment horizontal="center" vertical="center"/>
    </xf>
    <xf numFmtId="0" fontId="31" fillId="0" borderId="0" xfId="5" applyFont="1"/>
    <xf numFmtId="0" fontId="31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49" fontId="20" fillId="0" borderId="4" xfId="3" applyNumberFormat="1" applyFont="1" applyBorder="1" applyAlignment="1">
      <alignment horizontal="center" vertical="top"/>
    </xf>
    <xf numFmtId="0" fontId="11" fillId="0" borderId="4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4" fontId="13" fillId="0" borderId="3" xfId="3" applyNumberFormat="1" applyFont="1" applyBorder="1" applyAlignment="1">
      <alignment horizontal="right" vertical="center"/>
    </xf>
    <xf numFmtId="43" fontId="10" fillId="0" borderId="5" xfId="3" applyFont="1" applyBorder="1" applyAlignment="1">
      <alignment vertical="center" wrapText="1"/>
    </xf>
    <xf numFmtId="44" fontId="7" fillId="0" borderId="4" xfId="4" applyNumberFormat="1" applyFont="1" applyBorder="1" applyAlignment="1">
      <alignment horizontal="left" vertical="center" wrapText="1"/>
    </xf>
    <xf numFmtId="0" fontId="2" fillId="0" borderId="0" xfId="4" applyFont="1" applyAlignment="1">
      <alignment vertical="center"/>
    </xf>
    <xf numFmtId="0" fontId="2" fillId="0" borderId="0" xfId="4" applyFont="1" applyFill="1" applyAlignment="1">
      <alignment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3" borderId="4" xfId="4" applyFont="1" applyFill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vertical="center" wrapText="1"/>
    </xf>
    <xf numFmtId="0" fontId="5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wrapText="1"/>
    </xf>
    <xf numFmtId="4" fontId="8" fillId="0" borderId="4" xfId="4" applyNumberFormat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4" fontId="8" fillId="0" borderId="28" xfId="4" applyNumberFormat="1" applyFont="1" applyBorder="1" applyAlignment="1">
      <alignment vertical="center"/>
    </xf>
    <xf numFmtId="164" fontId="8" fillId="0" borderId="0" xfId="4" applyNumberFormat="1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43" fontId="6" fillId="0" borderId="4" xfId="7" applyFont="1" applyBorder="1" applyAlignment="1">
      <alignment horizontal="left" vertical="top" wrapText="1"/>
    </xf>
    <xf numFmtId="0" fontId="1" fillId="0" borderId="0" xfId="4" applyAlignment="1">
      <alignment vertical="center"/>
    </xf>
    <xf numFmtId="0" fontId="8" fillId="0" borderId="4" xfId="8" applyFont="1" applyFill="1" applyBorder="1" applyAlignment="1">
      <alignment horizontal="left" vertical="center" wrapText="1"/>
    </xf>
    <xf numFmtId="4" fontId="8" fillId="0" borderId="4" xfId="5" applyNumberFormat="1" applyFont="1" applyBorder="1" applyAlignment="1">
      <alignment horizontal="right" vertical="center" wrapText="1"/>
    </xf>
    <xf numFmtId="0" fontId="22" fillId="0" borderId="4" xfId="5" applyFont="1" applyBorder="1" applyAlignment="1">
      <alignment horizontal="center" vertical="center" wrapText="1"/>
    </xf>
    <xf numFmtId="4" fontId="21" fillId="0" borderId="4" xfId="9" applyNumberFormat="1" applyFont="1" applyBorder="1" applyAlignment="1">
      <alignment horizontal="right" vertical="center"/>
    </xf>
    <xf numFmtId="0" fontId="8" fillId="0" borderId="4" xfId="5" applyFont="1" applyBorder="1" applyAlignment="1">
      <alignment horizontal="center" vertical="center" wrapText="1"/>
    </xf>
    <xf numFmtId="43" fontId="20" fillId="0" borderId="4" xfId="9" applyFont="1" applyBorder="1" applyAlignment="1">
      <alignment horizontal="left" vertical="center" wrapText="1"/>
    </xf>
    <xf numFmtId="4" fontId="20" fillId="0" borderId="4" xfId="9" applyNumberFormat="1" applyFont="1" applyBorder="1" applyAlignment="1">
      <alignment horizontal="right" vertical="center"/>
    </xf>
    <xf numFmtId="0" fontId="8" fillId="0" borderId="4" xfId="5" applyFont="1" applyFill="1" applyBorder="1" applyAlignment="1">
      <alignment horizontal="left" vertical="center" wrapText="1"/>
    </xf>
    <xf numFmtId="0" fontId="1" fillId="0" borderId="0" xfId="8"/>
    <xf numFmtId="0" fontId="14" fillId="0" borderId="4" xfId="8" applyFont="1" applyBorder="1" applyAlignment="1">
      <alignment horizontal="left" vertical="center" wrapText="1"/>
    </xf>
    <xf numFmtId="0" fontId="5" fillId="0" borderId="0" xfId="4" applyFont="1" applyBorder="1" applyAlignment="1">
      <alignment horizontal="center" vertical="center"/>
    </xf>
    <xf numFmtId="4" fontId="5" fillId="0" borderId="0" xfId="4" applyNumberFormat="1" applyFont="1" applyBorder="1" applyAlignment="1">
      <alignment vertical="center"/>
    </xf>
    <xf numFmtId="0" fontId="5" fillId="0" borderId="4" xfId="4" applyFont="1" applyFill="1" applyBorder="1" applyAlignment="1">
      <alignment horizontal="center" vertical="center" wrapText="1"/>
    </xf>
    <xf numFmtId="0" fontId="10" fillId="0" borderId="5" xfId="7" applyNumberFormat="1" applyFont="1" applyFill="1" applyBorder="1" applyAlignment="1">
      <alignment vertical="center" wrapText="1"/>
    </xf>
    <xf numFmtId="0" fontId="21" fillId="0" borderId="4" xfId="9" applyNumberFormat="1" applyFont="1" applyBorder="1" applyAlignment="1">
      <alignment vertical="center" wrapText="1"/>
    </xf>
    <xf numFmtId="0" fontId="20" fillId="0" borderId="4" xfId="9" applyNumberFormat="1" applyFont="1" applyBorder="1" applyAlignment="1">
      <alignment vertical="center" wrapText="1"/>
    </xf>
    <xf numFmtId="0" fontId="20" fillId="0" borderId="4" xfId="9" applyNumberFormat="1" applyFont="1" applyFill="1" applyBorder="1" applyAlignment="1">
      <alignment vertical="center" wrapText="1"/>
    </xf>
    <xf numFmtId="0" fontId="20" fillId="0" borderId="4" xfId="7" applyNumberFormat="1" applyFont="1" applyFill="1" applyBorder="1" applyAlignment="1">
      <alignment vertical="top" wrapText="1"/>
    </xf>
    <xf numFmtId="0" fontId="20" fillId="0" borderId="4" xfId="9" applyNumberFormat="1" applyFont="1" applyFill="1" applyBorder="1" applyAlignment="1">
      <alignment vertical="top" wrapText="1"/>
    </xf>
    <xf numFmtId="0" fontId="20" fillId="0" borderId="5" xfId="7" applyNumberFormat="1" applyFont="1" applyFill="1" applyBorder="1" applyAlignment="1">
      <alignment vertical="center" wrapText="1"/>
    </xf>
    <xf numFmtId="4" fontId="20" fillId="0" borderId="5" xfId="9" applyNumberFormat="1" applyFont="1" applyBorder="1" applyAlignment="1">
      <alignment horizontal="right" vertical="center"/>
    </xf>
    <xf numFmtId="0" fontId="20" fillId="0" borderId="29" xfId="9" applyNumberFormat="1" applyFont="1" applyFill="1" applyBorder="1" applyAlignment="1">
      <alignment vertical="top" wrapText="1"/>
    </xf>
    <xf numFmtId="0" fontId="20" fillId="0" borderId="4" xfId="7" applyNumberFormat="1" applyFont="1" applyFill="1" applyBorder="1" applyAlignment="1">
      <alignment vertical="center" wrapText="1"/>
    </xf>
    <xf numFmtId="0" fontId="8" fillId="0" borderId="4" xfId="8" applyFont="1" applyFill="1" applyBorder="1" applyAlignment="1">
      <alignment horizontal="left" vertical="top" wrapText="1"/>
    </xf>
    <xf numFmtId="0" fontId="20" fillId="0" borderId="1" xfId="9" applyNumberFormat="1" applyFont="1" applyFill="1" applyBorder="1" applyAlignment="1">
      <alignment vertical="top" wrapText="1"/>
    </xf>
    <xf numFmtId="0" fontId="20" fillId="0" borderId="5" xfId="7" applyNumberFormat="1" applyFont="1" applyFill="1" applyBorder="1" applyAlignment="1">
      <alignment vertical="top" wrapText="1"/>
    </xf>
    <xf numFmtId="0" fontId="21" fillId="0" borderId="5" xfId="9" applyNumberFormat="1" applyFont="1" applyBorder="1" applyAlignment="1">
      <alignment vertical="center" wrapText="1"/>
    </xf>
    <xf numFmtId="0" fontId="18" fillId="0" borderId="4" xfId="2" applyFont="1" applyBorder="1" applyAlignment="1">
      <alignment horizontal="center"/>
    </xf>
    <xf numFmtId="0" fontId="33" fillId="0" borderId="4" xfId="2" applyFont="1" applyBorder="1" applyAlignment="1">
      <alignment horizontal="center"/>
    </xf>
    <xf numFmtId="0" fontId="18" fillId="0" borderId="4" xfId="2" applyFont="1" applyBorder="1" applyAlignment="1">
      <alignment horizontal="center" vertical="top"/>
    </xf>
    <xf numFmtId="4" fontId="21" fillId="0" borderId="4" xfId="9" applyNumberFormat="1" applyFont="1" applyBorder="1" applyAlignment="1">
      <alignment vertical="center" wrapText="1"/>
    </xf>
    <xf numFmtId="0" fontId="20" fillId="0" borderId="26" xfId="7" applyNumberFormat="1" applyFont="1" applyBorder="1" applyAlignment="1">
      <alignment vertical="center" wrapText="1"/>
    </xf>
    <xf numFmtId="0" fontId="21" fillId="0" borderId="4" xfId="2" applyFont="1" applyBorder="1" applyAlignment="1">
      <alignment horizontal="center"/>
    </xf>
    <xf numFmtId="0" fontId="20" fillId="0" borderId="0" xfId="2" applyFont="1"/>
    <xf numFmtId="0" fontId="20" fillId="0" borderId="4" xfId="2" applyFont="1" applyBorder="1" applyAlignment="1">
      <alignment horizontal="center"/>
    </xf>
    <xf numFmtId="0" fontId="34" fillId="0" borderId="4" xfId="4" applyFont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4" xfId="4" applyBorder="1" applyAlignment="1">
      <alignment vertical="center"/>
    </xf>
    <xf numFmtId="0" fontId="1" fillId="0" borderId="4" xfId="4" applyFont="1" applyBorder="1" applyAlignment="1">
      <alignment horizontal="center" vertical="center"/>
    </xf>
    <xf numFmtId="0" fontId="35" fillId="0" borderId="4" xfId="0" applyFont="1" applyBorder="1" applyAlignment="1">
      <alignment horizontal="justify" vertical="center"/>
    </xf>
    <xf numFmtId="4" fontId="8" fillId="0" borderId="0" xfId="4" applyNumberFormat="1" applyFont="1" applyBorder="1" applyAlignment="1">
      <alignment vertical="center"/>
    </xf>
    <xf numFmtId="49" fontId="8" fillId="0" borderId="0" xfId="4" applyNumberFormat="1" applyFont="1" applyBorder="1" applyAlignment="1">
      <alignment vertical="center" wrapText="1"/>
    </xf>
    <xf numFmtId="4" fontId="2" fillId="0" borderId="0" xfId="4" applyNumberFormat="1" applyFont="1" applyBorder="1" applyAlignment="1">
      <alignment horizontal="right" vertical="center"/>
    </xf>
    <xf numFmtId="43" fontId="13" fillId="0" borderId="4" xfId="7" applyFont="1" applyBorder="1" applyAlignment="1">
      <alignment horizontal="left" vertical="top" wrapText="1"/>
    </xf>
    <xf numFmtId="0" fontId="10" fillId="0" borderId="5" xfId="7" applyNumberFormat="1" applyFont="1" applyFill="1" applyBorder="1" applyAlignment="1">
      <alignment vertical="top" wrapText="1"/>
    </xf>
    <xf numFmtId="165" fontId="13" fillId="0" borderId="4" xfId="3" applyNumberFormat="1" applyFont="1" applyBorder="1" applyAlignment="1">
      <alignment horizontal="center" vertical="center"/>
    </xf>
    <xf numFmtId="0" fontId="13" fillId="0" borderId="4" xfId="3" applyNumberFormat="1" applyFont="1" applyBorder="1" applyAlignment="1">
      <alignment horizontal="center" vertical="center"/>
    </xf>
    <xf numFmtId="0" fontId="14" fillId="0" borderId="5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10" fillId="0" borderId="5" xfId="3" applyNumberFormat="1" applyFont="1" applyBorder="1" applyAlignment="1">
      <alignment horizontal="center" vertical="center"/>
    </xf>
    <xf numFmtId="0" fontId="10" fillId="0" borderId="4" xfId="3" applyNumberFormat="1" applyFont="1" applyBorder="1" applyAlignment="1">
      <alignment horizontal="center" vertical="center"/>
    </xf>
    <xf numFmtId="0" fontId="7" fillId="0" borderId="4" xfId="4" applyFont="1" applyBorder="1" applyAlignment="1">
      <alignment vertical="center" wrapText="1"/>
    </xf>
    <xf numFmtId="0" fontId="20" fillId="0" borderId="4" xfId="2" applyFont="1" applyBorder="1" applyAlignment="1">
      <alignment horizontal="center" vertical="top"/>
    </xf>
    <xf numFmtId="0" fontId="8" fillId="0" borderId="4" xfId="5" applyFont="1" applyFill="1" applyBorder="1" applyAlignment="1">
      <alignment horizontal="left" vertical="top" wrapText="1"/>
    </xf>
    <xf numFmtId="49" fontId="10" fillId="0" borderId="4" xfId="3" applyNumberFormat="1" applyFont="1" applyBorder="1" applyAlignment="1">
      <alignment horizontal="center" vertical="center"/>
    </xf>
    <xf numFmtId="0" fontId="13" fillId="0" borderId="4" xfId="9" applyNumberFormat="1" applyFont="1" applyBorder="1" applyAlignment="1">
      <alignment vertical="center" wrapText="1"/>
    </xf>
    <xf numFmtId="0" fontId="10" fillId="0" borderId="4" xfId="9" applyNumberFormat="1" applyFont="1" applyBorder="1" applyAlignment="1">
      <alignment vertical="center" wrapText="1"/>
    </xf>
    <xf numFmtId="0" fontId="2" fillId="0" borderId="0" xfId="5" applyFont="1"/>
    <xf numFmtId="166" fontId="8" fillId="2" borderId="1" xfId="5" applyNumberFormat="1" applyFont="1" applyFill="1" applyBorder="1" applyAlignment="1">
      <alignment horizontal="center" vertical="center" wrapText="1"/>
    </xf>
    <xf numFmtId="0" fontId="32" fillId="0" borderId="0" xfId="5" applyFont="1" applyAlignment="1">
      <alignment horizontal="center" vertical="center" wrapText="1"/>
    </xf>
    <xf numFmtId="0" fontId="8" fillId="0" borderId="33" xfId="5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 wrapText="1"/>
    </xf>
    <xf numFmtId="0" fontId="22" fillId="0" borderId="7" xfId="5" applyFont="1" applyBorder="1" applyAlignment="1">
      <alignment horizontal="center" vertical="center" wrapText="1"/>
    </xf>
    <xf numFmtId="0" fontId="22" fillId="0" borderId="4" xfId="5" applyFont="1" applyBorder="1" applyAlignment="1">
      <alignment vertical="center" wrapText="1"/>
    </xf>
    <xf numFmtId="0" fontId="22" fillId="0" borderId="5" xfId="5" applyFont="1" applyBorder="1" applyAlignment="1">
      <alignment horizontal="left" vertical="center" wrapText="1"/>
    </xf>
    <xf numFmtId="4" fontId="22" fillId="0" borderId="4" xfId="5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top" wrapText="1"/>
    </xf>
    <xf numFmtId="0" fontId="8" fillId="0" borderId="3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left" vertical="center" wrapText="1"/>
    </xf>
    <xf numFmtId="0" fontId="8" fillId="0" borderId="0" xfId="5" applyFont="1" applyAlignment="1">
      <alignment vertical="top" wrapText="1"/>
    </xf>
    <xf numFmtId="4" fontId="8" fillId="0" borderId="4" xfId="5" applyNumberFormat="1" applyFont="1" applyBorder="1" applyAlignment="1">
      <alignment vertical="center"/>
    </xf>
    <xf numFmtId="0" fontId="22" fillId="0" borderId="4" xfId="5" applyFont="1" applyBorder="1" applyAlignment="1">
      <alignment horizontal="left" vertical="center" wrapText="1"/>
    </xf>
    <xf numFmtId="0" fontId="8" fillId="0" borderId="4" xfId="5" applyFont="1" applyBorder="1" applyAlignment="1">
      <alignment vertical="center" wrapText="1"/>
    </xf>
    <xf numFmtId="4" fontId="8" fillId="0" borderId="1" xfId="5" applyNumberFormat="1" applyFont="1" applyBorder="1" applyAlignment="1">
      <alignment vertical="center"/>
    </xf>
    <xf numFmtId="4" fontId="8" fillId="0" borderId="4" xfId="5" applyNumberFormat="1" applyFont="1" applyBorder="1" applyAlignment="1">
      <alignment horizontal="left" vertical="center" wrapText="1"/>
    </xf>
    <xf numFmtId="43" fontId="8" fillId="0" borderId="4" xfId="7" applyFont="1" applyBorder="1" applyAlignment="1">
      <alignment vertical="center"/>
    </xf>
    <xf numFmtId="4" fontId="20" fillId="0" borderId="0" xfId="7" applyNumberFormat="1" applyFont="1" applyBorder="1" applyAlignment="1">
      <alignment horizontal="left" vertical="center" wrapText="1"/>
    </xf>
    <xf numFmtId="0" fontId="36" fillId="0" borderId="0" xfId="5" applyFont="1" applyAlignment="1">
      <alignment vertical="top" wrapText="1"/>
    </xf>
    <xf numFmtId="0" fontId="2" fillId="0" borderId="0" xfId="5" applyFont="1" applyAlignment="1">
      <alignment horizontal="center"/>
    </xf>
    <xf numFmtId="0" fontId="2" fillId="0" borderId="0" xfId="5" applyFont="1" applyAlignment="1">
      <alignment horizontal="left"/>
    </xf>
    <xf numFmtId="0" fontId="26" fillId="0" borderId="0" xfId="0" applyFont="1" applyAlignment="1">
      <alignment vertical="center" wrapText="1"/>
    </xf>
    <xf numFmtId="0" fontId="38" fillId="2" borderId="4" xfId="5" applyFont="1" applyFill="1" applyBorder="1" applyAlignment="1">
      <alignment horizontal="center" vertical="center" wrapText="1"/>
    </xf>
    <xf numFmtId="0" fontId="38" fillId="2" borderId="4" xfId="5" applyFont="1" applyFill="1" applyBorder="1" applyAlignment="1">
      <alignment horizontal="center" vertical="center"/>
    </xf>
    <xf numFmtId="0" fontId="1" fillId="0" borderId="0" xfId="5"/>
    <xf numFmtId="0" fontId="37" fillId="0" borderId="4" xfId="5" applyFont="1" applyBorder="1" applyAlignment="1">
      <alignment horizontal="center" vertical="top" wrapText="1"/>
    </xf>
    <xf numFmtId="0" fontId="37" fillId="0" borderId="4" xfId="5" applyFont="1" applyBorder="1" applyAlignment="1">
      <alignment vertical="top" wrapText="1"/>
    </xf>
    <xf numFmtId="0" fontId="39" fillId="0" borderId="4" xfId="5" applyFont="1" applyBorder="1" applyAlignment="1">
      <alignment horizontal="center" vertical="top" wrapText="1"/>
    </xf>
    <xf numFmtId="0" fontId="38" fillId="0" borderId="4" xfId="5" applyFont="1" applyFill="1" applyBorder="1" applyAlignment="1">
      <alignment horizontal="center" vertical="center" wrapText="1"/>
    </xf>
    <xf numFmtId="43" fontId="40" fillId="0" borderId="4" xfId="9" applyFont="1" applyFill="1" applyBorder="1" applyAlignment="1">
      <alignment horizontal="left" vertical="top" wrapText="1"/>
    </xf>
    <xf numFmtId="0" fontId="39" fillId="0" borderId="4" xfId="5" applyFont="1" applyBorder="1" applyAlignment="1">
      <alignment vertical="top" wrapText="1"/>
    </xf>
    <xf numFmtId="0" fontId="25" fillId="0" borderId="0" xfId="5" applyFont="1" applyBorder="1" applyAlignment="1">
      <alignment vertical="center" wrapText="1"/>
    </xf>
    <xf numFmtId="0" fontId="18" fillId="0" borderId="4" xfId="2" applyFont="1" applyBorder="1" applyAlignment="1">
      <alignment horizontal="center" vertical="center"/>
    </xf>
    <xf numFmtId="0" fontId="3" fillId="0" borderId="0" xfId="2" applyAlignment="1">
      <alignment vertical="center"/>
    </xf>
    <xf numFmtId="0" fontId="41" fillId="0" borderId="0" xfId="10" applyAlignment="1"/>
    <xf numFmtId="0" fontId="43" fillId="4" borderId="4" xfId="10" applyFont="1" applyFill="1" applyBorder="1" applyAlignment="1">
      <alignment horizontal="center" vertical="center"/>
    </xf>
    <xf numFmtId="0" fontId="43" fillId="4" borderId="4" xfId="10" applyFont="1" applyFill="1" applyBorder="1" applyAlignment="1">
      <alignment vertical="center"/>
    </xf>
    <xf numFmtId="0" fontId="43" fillId="4" borderId="4" xfId="10" applyFont="1" applyFill="1" applyBorder="1" applyAlignment="1">
      <alignment horizontal="center" vertical="center" wrapText="1"/>
    </xf>
    <xf numFmtId="43" fontId="43" fillId="4" borderId="4" xfId="11" applyFont="1" applyFill="1" applyBorder="1" applyAlignment="1">
      <alignment horizontal="left" vertical="center"/>
    </xf>
    <xf numFmtId="43" fontId="43" fillId="4" borderId="4" xfId="11" applyFont="1" applyFill="1" applyBorder="1" applyAlignment="1">
      <alignment horizontal="center" vertical="center" wrapText="1"/>
    </xf>
    <xf numFmtId="0" fontId="41" fillId="0" borderId="0" xfId="10"/>
    <xf numFmtId="0" fontId="44" fillId="3" borderId="3" xfId="10" applyFont="1" applyFill="1" applyBorder="1" applyAlignment="1">
      <alignment vertical="top" wrapText="1"/>
    </xf>
    <xf numFmtId="0" fontId="44" fillId="3" borderId="3" xfId="10" applyFont="1" applyFill="1" applyBorder="1" applyAlignment="1">
      <alignment horizontal="center" vertical="center"/>
    </xf>
    <xf numFmtId="43" fontId="44" fillId="3" borderId="3" xfId="11" applyFont="1" applyFill="1" applyBorder="1" applyAlignment="1">
      <alignment horizontal="center" vertical="center"/>
    </xf>
    <xf numFmtId="0" fontId="44" fillId="3" borderId="7" xfId="10" applyFont="1" applyFill="1" applyBorder="1" applyAlignment="1">
      <alignment vertical="center" wrapText="1"/>
    </xf>
    <xf numFmtId="0" fontId="44" fillId="3" borderId="6" xfId="10" applyFont="1" applyFill="1" applyBorder="1" applyAlignment="1">
      <alignment vertical="center" wrapText="1"/>
    </xf>
    <xf numFmtId="0" fontId="44" fillId="3" borderId="5" xfId="10" applyFont="1" applyFill="1" applyBorder="1" applyAlignment="1">
      <alignment vertical="center" wrapText="1"/>
    </xf>
    <xf numFmtId="0" fontId="44" fillId="3" borderId="5" xfId="10" applyFont="1" applyFill="1" applyBorder="1" applyAlignment="1">
      <alignment horizontal="left" vertical="center" wrapText="1"/>
    </xf>
    <xf numFmtId="3" fontId="44" fillId="0" borderId="4" xfId="11" applyNumberFormat="1" applyFont="1" applyBorder="1" applyAlignment="1">
      <alignment horizontal="center" vertical="center"/>
    </xf>
    <xf numFmtId="1" fontId="44" fillId="0" borderId="4" xfId="11" applyNumberFormat="1" applyFont="1" applyBorder="1" applyAlignment="1">
      <alignment horizontal="center" vertical="center"/>
    </xf>
    <xf numFmtId="0" fontId="44" fillId="3" borderId="4" xfId="10" applyFont="1" applyFill="1" applyBorder="1" applyAlignment="1">
      <alignment horizontal="center" vertical="center" wrapText="1"/>
    </xf>
    <xf numFmtId="43" fontId="44" fillId="3" borderId="4" xfId="11" applyFont="1" applyFill="1" applyBorder="1" applyAlignment="1">
      <alignment horizontal="left" vertical="center"/>
    </xf>
    <xf numFmtId="49" fontId="44" fillId="0" borderId="4" xfId="11" applyNumberFormat="1" applyFont="1" applyBorder="1" applyAlignment="1">
      <alignment vertical="center"/>
    </xf>
    <xf numFmtId="43" fontId="44" fillId="0" borderId="5" xfId="11" applyFont="1" applyBorder="1" applyAlignment="1">
      <alignment vertical="center"/>
    </xf>
    <xf numFmtId="0" fontId="44" fillId="0" borderId="5" xfId="10" applyFont="1" applyBorder="1" applyAlignment="1">
      <alignment vertical="top" wrapText="1"/>
    </xf>
    <xf numFmtId="0" fontId="43" fillId="0" borderId="4" xfId="10" applyFont="1" applyBorder="1" applyAlignment="1">
      <alignment horizontal="center" vertical="center"/>
    </xf>
    <xf numFmtId="0" fontId="43" fillId="3" borderId="4" xfId="10" applyFont="1" applyFill="1" applyBorder="1" applyAlignment="1">
      <alignment vertical="center"/>
    </xf>
    <xf numFmtId="43" fontId="43" fillId="3" borderId="4" xfId="11" applyFont="1" applyFill="1" applyBorder="1" applyAlignment="1">
      <alignment horizontal="center" vertical="center"/>
    </xf>
    <xf numFmtId="0" fontId="44" fillId="0" borderId="7" xfId="10" applyFont="1" applyBorder="1" applyAlignment="1">
      <alignment vertical="center"/>
    </xf>
    <xf numFmtId="0" fontId="44" fillId="0" borderId="6" xfId="10" applyFont="1" applyBorder="1" applyAlignment="1">
      <alignment vertical="center"/>
    </xf>
    <xf numFmtId="0" fontId="44" fillId="0" borderId="5" xfId="10" applyFont="1" applyBorder="1" applyAlignment="1">
      <alignment vertical="center"/>
    </xf>
    <xf numFmtId="0" fontId="44" fillId="0" borderId="5" xfId="10" applyFont="1" applyBorder="1" applyAlignment="1">
      <alignment vertical="center" wrapText="1"/>
    </xf>
    <xf numFmtId="0" fontId="43" fillId="3" borderId="4" xfId="10" applyFont="1" applyFill="1" applyBorder="1" applyAlignment="1">
      <alignment vertical="center" wrapText="1"/>
    </xf>
    <xf numFmtId="43" fontId="44" fillId="3" borderId="4" xfId="11" applyFont="1" applyFill="1" applyBorder="1" applyAlignment="1">
      <alignment horizontal="center" vertical="center"/>
    </xf>
    <xf numFmtId="43" fontId="43" fillId="0" borderId="4" xfId="11" applyFont="1" applyBorder="1" applyAlignment="1">
      <alignment horizontal="center" vertical="center"/>
    </xf>
    <xf numFmtId="49" fontId="44" fillId="0" borderId="4" xfId="11" applyNumberFormat="1" applyFont="1" applyBorder="1" applyAlignment="1">
      <alignment horizontal="center" vertical="center"/>
    </xf>
    <xf numFmtId="0" fontId="46" fillId="0" borderId="6" xfId="10" applyFont="1" applyBorder="1" applyAlignment="1">
      <alignment horizontal="left" vertical="center" wrapText="1"/>
    </xf>
    <xf numFmtId="0" fontId="44" fillId="0" borderId="6" xfId="10" applyFont="1" applyBorder="1" applyAlignment="1">
      <alignment horizontal="left" vertical="center" wrapText="1"/>
    </xf>
    <xf numFmtId="0" fontId="44" fillId="3" borderId="4" xfId="10" applyFont="1" applyFill="1" applyBorder="1" applyAlignment="1">
      <alignment vertical="center"/>
    </xf>
    <xf numFmtId="0" fontId="44" fillId="3" borderId="4" xfId="10" applyFont="1" applyFill="1" applyBorder="1" applyAlignment="1">
      <alignment horizontal="center" vertical="center"/>
    </xf>
    <xf numFmtId="43" fontId="44" fillId="3" borderId="5" xfId="11" applyFont="1" applyFill="1" applyBorder="1" applyAlignment="1">
      <alignment vertical="center"/>
    </xf>
    <xf numFmtId="43" fontId="44" fillId="3" borderId="4" xfId="11" applyFont="1" applyFill="1" applyBorder="1" applyAlignment="1">
      <alignment horizontal="left" vertical="center" wrapText="1"/>
    </xf>
    <xf numFmtId="0" fontId="44" fillId="0" borderId="32" xfId="10" applyFont="1" applyBorder="1" applyAlignment="1">
      <alignment vertical="center" wrapText="1"/>
    </xf>
    <xf numFmtId="0" fontId="44" fillId="0" borderId="5" xfId="10" applyFont="1" applyBorder="1" applyAlignment="1">
      <alignment horizontal="left" vertical="center" wrapText="1"/>
    </xf>
    <xf numFmtId="0" fontId="44" fillId="0" borderId="4" xfId="10" applyFont="1" applyBorder="1" applyAlignment="1">
      <alignment horizontal="center" vertical="center"/>
    </xf>
    <xf numFmtId="43" fontId="44" fillId="0" borderId="4" xfId="11" applyFont="1" applyBorder="1" applyAlignment="1">
      <alignment horizontal="left" vertical="center"/>
    </xf>
    <xf numFmtId="0" fontId="44" fillId="0" borderId="36" xfId="10" applyFont="1" applyBorder="1" applyAlignment="1">
      <alignment horizontal="left" vertical="center" wrapText="1"/>
    </xf>
    <xf numFmtId="0" fontId="44" fillId="0" borderId="1" xfId="10" applyFont="1" applyBorder="1" applyAlignment="1">
      <alignment horizontal="center" vertical="center"/>
    </xf>
    <xf numFmtId="43" fontId="44" fillId="0" borderId="32" xfId="11" applyFont="1" applyBorder="1" applyAlignment="1">
      <alignment horizontal="left" vertical="center"/>
    </xf>
    <xf numFmtId="43" fontId="44" fillId="0" borderId="5" xfId="11" applyFont="1" applyBorder="1" applyAlignment="1">
      <alignment horizontal="left" vertical="center"/>
    </xf>
    <xf numFmtId="0" fontId="45" fillId="3" borderId="4" xfId="10" applyFont="1" applyFill="1" applyBorder="1" applyAlignment="1">
      <alignment vertical="center"/>
    </xf>
    <xf numFmtId="0" fontId="44" fillId="3" borderId="4" xfId="10" applyFont="1" applyFill="1" applyBorder="1" applyAlignment="1">
      <alignment horizontal="left" vertical="center" wrapText="1"/>
    </xf>
    <xf numFmtId="43" fontId="43" fillId="0" borderId="4" xfId="11" applyFont="1" applyBorder="1" applyAlignment="1">
      <alignment horizontal="left" vertical="center"/>
    </xf>
    <xf numFmtId="0" fontId="41" fillId="0" borderId="0" xfId="10" applyAlignment="1">
      <alignment vertical="center"/>
    </xf>
    <xf numFmtId="43" fontId="44" fillId="0" borderId="4" xfId="11" applyFont="1" applyBorder="1" applyAlignment="1">
      <alignment vertical="center"/>
    </xf>
    <xf numFmtId="0" fontId="44" fillId="0" borderId="4" xfId="10" applyFont="1" applyBorder="1" applyAlignment="1">
      <alignment vertical="center"/>
    </xf>
    <xf numFmtId="0" fontId="46" fillId="0" borderId="4" xfId="10" applyFont="1" applyBorder="1" applyAlignment="1">
      <alignment horizontal="center" vertical="center"/>
    </xf>
    <xf numFmtId="0" fontId="44" fillId="0" borderId="1" xfId="10" applyFont="1" applyBorder="1" applyAlignment="1">
      <alignment horizontal="center" vertical="center" wrapText="1"/>
    </xf>
    <xf numFmtId="0" fontId="44" fillId="0" borderId="4" xfId="10" applyFont="1" applyBorder="1" applyAlignment="1">
      <alignment horizontal="center" vertical="center" wrapText="1"/>
    </xf>
    <xf numFmtId="0" fontId="44" fillId="3" borderId="32" xfId="10" applyFont="1" applyFill="1" applyBorder="1" applyAlignment="1">
      <alignment horizontal="left" vertical="center" wrapText="1"/>
    </xf>
    <xf numFmtId="43" fontId="44" fillId="3" borderId="1" xfId="11" applyFont="1" applyFill="1" applyBorder="1" applyAlignment="1">
      <alignment horizontal="left" vertical="center"/>
    </xf>
    <xf numFmtId="43" fontId="43" fillId="4" borderId="4" xfId="11" applyFont="1" applyFill="1" applyBorder="1" applyAlignment="1">
      <alignment horizontal="center" vertical="center"/>
    </xf>
    <xf numFmtId="0" fontId="43" fillId="0" borderId="4" xfId="10" applyFont="1" applyBorder="1" applyAlignment="1">
      <alignment vertical="center"/>
    </xf>
    <xf numFmtId="0" fontId="43" fillId="0" borderId="4" xfId="10" applyFont="1" applyBorder="1"/>
    <xf numFmtId="4" fontId="43" fillId="3" borderId="4" xfId="10" applyNumberFormat="1" applyFont="1" applyFill="1" applyBorder="1" applyAlignment="1">
      <alignment horizontal="right" vertical="center"/>
    </xf>
    <xf numFmtId="4" fontId="44" fillId="3" borderId="4" xfId="10" applyNumberFormat="1" applyFont="1" applyFill="1" applyBorder="1" applyAlignment="1">
      <alignment horizontal="right" vertical="center"/>
    </xf>
    <xf numFmtId="43" fontId="41" fillId="0" borderId="0" xfId="10" applyNumberFormat="1"/>
    <xf numFmtId="0" fontId="44" fillId="0" borderId="4" xfId="10" applyFont="1" applyBorder="1"/>
    <xf numFmtId="4" fontId="44" fillId="3" borderId="4" xfId="11" applyNumberFormat="1" applyFont="1" applyFill="1" applyBorder="1" applyAlignment="1">
      <alignment horizontal="right" vertical="center"/>
    </xf>
    <xf numFmtId="4" fontId="43" fillId="3" borderId="4" xfId="11" applyNumberFormat="1" applyFont="1" applyFill="1" applyBorder="1" applyAlignment="1">
      <alignment horizontal="right" vertical="center"/>
    </xf>
    <xf numFmtId="0" fontId="43" fillId="0" borderId="4" xfId="10" applyFont="1" applyBorder="1" applyAlignment="1"/>
    <xf numFmtId="4" fontId="45" fillId="3" borderId="4" xfId="11" applyNumberFormat="1" applyFont="1" applyFill="1" applyBorder="1" applyAlignment="1">
      <alignment horizontal="right" vertical="center"/>
    </xf>
    <xf numFmtId="0" fontId="44" fillId="0" borderId="4" xfId="10" applyFont="1" applyBorder="1" applyAlignment="1"/>
    <xf numFmtId="4" fontId="43" fillId="4" borderId="4" xfId="10" applyNumberFormat="1" applyFont="1" applyFill="1" applyBorder="1" applyAlignment="1">
      <alignment horizontal="right" vertical="center"/>
    </xf>
    <xf numFmtId="0" fontId="1" fillId="0" borderId="0" xfId="5" applyFont="1" applyAlignment="1">
      <alignment vertical="center"/>
    </xf>
    <xf numFmtId="4" fontId="30" fillId="0" borderId="34" xfId="5" applyNumberFormat="1" applyFont="1" applyBorder="1" applyAlignment="1">
      <alignment vertical="center"/>
    </xf>
    <xf numFmtId="4" fontId="30" fillId="0" borderId="35" xfId="5" applyNumberFormat="1" applyFont="1" applyBorder="1" applyAlignment="1">
      <alignment vertical="center"/>
    </xf>
    <xf numFmtId="4" fontId="30" fillId="0" borderId="4" xfId="5" applyNumberFormat="1" applyFont="1" applyBorder="1" applyAlignment="1">
      <alignment vertical="center"/>
    </xf>
    <xf numFmtId="0" fontId="30" fillId="0" borderId="4" xfId="5" applyFont="1" applyBorder="1" applyAlignment="1">
      <alignment vertical="center"/>
    </xf>
    <xf numFmtId="164" fontId="48" fillId="0" borderId="0" xfId="5" applyNumberFormat="1" applyFont="1" applyAlignment="1">
      <alignment vertical="center"/>
    </xf>
    <xf numFmtId="0" fontId="49" fillId="0" borderId="0" xfId="5" applyFont="1" applyAlignment="1">
      <alignment horizontal="center" vertical="top"/>
    </xf>
    <xf numFmtId="0" fontId="52" fillId="0" borderId="0" xfId="5" applyFont="1" applyAlignment="1">
      <alignment horizontal="center"/>
    </xf>
    <xf numFmtId="0" fontId="54" fillId="0" borderId="1" xfId="5" applyFont="1" applyBorder="1" applyAlignment="1">
      <alignment horizontal="center" vertical="top" wrapText="1"/>
    </xf>
    <xf numFmtId="0" fontId="53" fillId="0" borderId="4" xfId="5" applyFont="1" applyBorder="1" applyAlignment="1">
      <alignment horizontal="center" vertical="center" wrapText="1"/>
    </xf>
    <xf numFmtId="4" fontId="53" fillId="0" borderId="4" xfId="5" applyNumberFormat="1" applyFont="1" applyBorder="1" applyAlignment="1">
      <alignment horizontal="center" vertical="center" wrapText="1"/>
    </xf>
    <xf numFmtId="0" fontId="55" fillId="0" borderId="3" xfId="12" applyFont="1" applyBorder="1" applyAlignment="1">
      <alignment horizontal="center" vertical="top" wrapText="1"/>
    </xf>
    <xf numFmtId="0" fontId="55" fillId="0" borderId="29" xfId="13" applyFont="1" applyFill="1" applyBorder="1" applyAlignment="1">
      <alignment vertical="center" wrapText="1"/>
    </xf>
    <xf numFmtId="4" fontId="55" fillId="0" borderId="3" xfId="12" applyNumberFormat="1" applyFont="1" applyBorder="1" applyAlignment="1">
      <alignment horizontal="center" vertical="top" wrapText="1"/>
    </xf>
    <xf numFmtId="4" fontId="8" fillId="0" borderId="3" xfId="12" applyNumberFormat="1" applyFont="1" applyBorder="1" applyAlignment="1">
      <alignment horizontal="center"/>
    </xf>
    <xf numFmtId="0" fontId="2" fillId="0" borderId="0" xfId="12"/>
    <xf numFmtId="0" fontId="55" fillId="0" borderId="4" xfId="14" applyFont="1" applyBorder="1" applyAlignment="1">
      <alignment horizontal="center" vertical="top" wrapText="1"/>
    </xf>
    <xf numFmtId="0" fontId="55" fillId="0" borderId="5" xfId="13" applyFont="1" applyFill="1" applyBorder="1" applyAlignment="1">
      <alignment vertical="center" wrapText="1"/>
    </xf>
    <xf numFmtId="4" fontId="55" fillId="0" borderId="4" xfId="14" applyNumberFormat="1" applyFont="1" applyBorder="1" applyAlignment="1">
      <alignment horizontal="center" vertical="top" wrapText="1"/>
    </xf>
    <xf numFmtId="4" fontId="8" fillId="0" borderId="4" xfId="14" applyNumberFormat="1" applyFont="1" applyBorder="1" applyAlignment="1">
      <alignment horizontal="center"/>
    </xf>
    <xf numFmtId="0" fontId="2" fillId="0" borderId="0" xfId="14"/>
    <xf numFmtId="0" fontId="55" fillId="0" borderId="2" xfId="5" applyFont="1" applyBorder="1" applyAlignment="1">
      <alignment horizontal="center" vertical="top" wrapText="1"/>
    </xf>
    <xf numFmtId="0" fontId="55" fillId="0" borderId="37" xfId="5" applyFont="1" applyBorder="1" applyAlignment="1">
      <alignment horizontal="left" vertical="top" wrapText="1"/>
    </xf>
    <xf numFmtId="4" fontId="55" fillId="0" borderId="2" xfId="5" applyNumberFormat="1" applyFont="1" applyBorder="1" applyAlignment="1">
      <alignment horizontal="center" vertical="top" wrapText="1"/>
    </xf>
    <xf numFmtId="0" fontId="55" fillId="0" borderId="3" xfId="6" applyFont="1" applyBorder="1" applyAlignment="1">
      <alignment horizontal="center" vertical="top" wrapText="1"/>
    </xf>
    <xf numFmtId="0" fontId="55" fillId="0" borderId="3" xfId="6" applyFont="1" applyBorder="1" applyAlignment="1">
      <alignment horizontal="left" vertical="top" wrapText="1"/>
    </xf>
    <xf numFmtId="4" fontId="55" fillId="0" borderId="3" xfId="6" applyNumberFormat="1" applyFont="1" applyBorder="1" applyAlignment="1">
      <alignment horizontal="center" vertical="top" wrapText="1"/>
    </xf>
    <xf numFmtId="0" fontId="2" fillId="0" borderId="0" xfId="6"/>
    <xf numFmtId="0" fontId="55" fillId="0" borderId="3" xfId="5" applyFont="1" applyBorder="1" applyAlignment="1">
      <alignment horizontal="center" vertical="top" wrapText="1"/>
    </xf>
    <xf numFmtId="0" fontId="55" fillId="0" borderId="3" xfId="5" applyFont="1" applyBorder="1" applyAlignment="1">
      <alignment horizontal="left" vertical="top" wrapText="1"/>
    </xf>
    <xf numFmtId="4" fontId="55" fillId="0" borderId="3" xfId="5" applyNumberFormat="1" applyFont="1" applyBorder="1" applyAlignment="1">
      <alignment horizontal="center" vertical="top" wrapText="1"/>
    </xf>
    <xf numFmtId="0" fontId="55" fillId="0" borderId="2" xfId="5" applyFont="1" applyBorder="1" applyAlignment="1">
      <alignment horizontal="left" vertical="top" wrapText="1"/>
    </xf>
    <xf numFmtId="4" fontId="55" fillId="0" borderId="1" xfId="5" applyNumberFormat="1" applyFont="1" applyBorder="1" applyAlignment="1">
      <alignment horizontal="center" vertical="top" wrapText="1"/>
    </xf>
    <xf numFmtId="4" fontId="53" fillId="2" borderId="4" xfId="5" applyNumberFormat="1" applyFont="1" applyFill="1" applyBorder="1" applyAlignment="1">
      <alignment horizontal="center" vertical="center" wrapText="1"/>
    </xf>
    <xf numFmtId="0" fontId="56" fillId="0" borderId="0" xfId="5" applyFont="1" applyAlignment="1">
      <alignment horizontal="center"/>
    </xf>
    <xf numFmtId="4" fontId="8" fillId="0" borderId="7" xfId="4" applyNumberFormat="1" applyFont="1" applyBorder="1" applyAlignment="1">
      <alignment vertical="center"/>
    </xf>
    <xf numFmtId="0" fontId="2" fillId="0" borderId="0" xfId="4" applyFont="1" applyBorder="1" applyAlignment="1">
      <alignment horizontal="center" vertical="center"/>
    </xf>
    <xf numFmtId="4" fontId="5" fillId="0" borderId="7" xfId="4" applyNumberFormat="1" applyFont="1" applyBorder="1" applyAlignment="1">
      <alignment vertical="center"/>
    </xf>
    <xf numFmtId="4" fontId="2" fillId="0" borderId="7" xfId="4" applyNumberFormat="1" applyFont="1" applyBorder="1" applyAlignment="1">
      <alignment vertical="center"/>
    </xf>
    <xf numFmtId="0" fontId="5" fillId="0" borderId="4" xfId="4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7" fillId="0" borderId="5" xfId="1" applyFont="1" applyBorder="1" applyAlignment="1">
      <alignment horizontal="center" vertical="center"/>
    </xf>
    <xf numFmtId="43" fontId="21" fillId="0" borderId="5" xfId="3" applyFont="1" applyBorder="1" applyAlignment="1">
      <alignment horizontal="left" vertical="center" wrapText="1"/>
    </xf>
    <xf numFmtId="44" fontId="8" fillId="0" borderId="5" xfId="4" applyNumberFormat="1" applyFont="1" applyBorder="1" applyAlignment="1">
      <alignment horizontal="left" vertical="center" wrapText="1"/>
    </xf>
    <xf numFmtId="0" fontId="20" fillId="0" borderId="5" xfId="9" applyNumberFormat="1" applyFont="1" applyBorder="1" applyAlignment="1">
      <alignment vertical="center" wrapText="1"/>
    </xf>
    <xf numFmtId="0" fontId="8" fillId="0" borderId="5" xfId="5" applyFont="1" applyFill="1" applyBorder="1" applyAlignment="1">
      <alignment horizontal="left" vertical="center" wrapText="1"/>
    </xf>
    <xf numFmtId="0" fontId="20" fillId="0" borderId="17" xfId="7" applyNumberFormat="1" applyFont="1" applyFill="1" applyBorder="1" applyAlignment="1">
      <alignment vertical="top" wrapText="1"/>
    </xf>
    <xf numFmtId="0" fontId="57" fillId="0" borderId="0" xfId="10" applyFont="1" applyAlignment="1">
      <alignment vertical="center"/>
    </xf>
    <xf numFmtId="0" fontId="57" fillId="0" borderId="0" xfId="10" applyFont="1"/>
    <xf numFmtId="0" fontId="58" fillId="0" borderId="0" xfId="10" applyFont="1"/>
    <xf numFmtId="4" fontId="41" fillId="0" borderId="0" xfId="10" applyNumberFormat="1"/>
    <xf numFmtId="0" fontId="22" fillId="0" borderId="7" xfId="1" applyFont="1" applyBorder="1" applyAlignment="1">
      <alignment horizontal="left" vertical="center"/>
    </xf>
    <xf numFmtId="0" fontId="22" fillId="0" borderId="5" xfId="1" applyFont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0" fontId="25" fillId="0" borderId="0" xfId="1" applyFont="1" applyAlignment="1">
      <alignment horizontal="center"/>
    </xf>
    <xf numFmtId="0" fontId="23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right" vertical="center"/>
    </xf>
    <xf numFmtId="0" fontId="14" fillId="0" borderId="6" xfId="2" applyNumberFormat="1" applyFont="1" applyBorder="1" applyAlignment="1">
      <alignment horizontal="right" vertical="center"/>
    </xf>
    <xf numFmtId="0" fontId="14" fillId="0" borderId="5" xfId="2" applyNumberFormat="1" applyFont="1" applyBorder="1" applyAlignment="1">
      <alignment horizontal="right" vertical="center"/>
    </xf>
    <xf numFmtId="0" fontId="14" fillId="0" borderId="7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5" xfId="2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wrapText="1"/>
    </xf>
    <xf numFmtId="0" fontId="42" fillId="0" borderId="28" xfId="10" applyFont="1" applyBorder="1" applyAlignment="1">
      <alignment horizontal="center" vertical="center" wrapText="1"/>
    </xf>
    <xf numFmtId="0" fontId="43" fillId="0" borderId="4" xfId="10" applyFont="1" applyBorder="1" applyAlignment="1">
      <alignment horizontal="center" vertical="center"/>
    </xf>
    <xf numFmtId="0" fontId="43" fillId="3" borderId="4" xfId="10" applyFont="1" applyFill="1" applyBorder="1" applyAlignment="1">
      <alignment vertical="center"/>
    </xf>
    <xf numFmtId="43" fontId="43" fillId="3" borderId="4" xfId="11" applyFont="1" applyFill="1" applyBorder="1" applyAlignment="1">
      <alignment horizontal="center" vertical="center"/>
    </xf>
    <xf numFmtId="0" fontId="43" fillId="0" borderId="2" xfId="10" applyFont="1" applyBorder="1" applyAlignment="1">
      <alignment horizontal="center" vertical="center"/>
    </xf>
    <xf numFmtId="0" fontId="43" fillId="0" borderId="3" xfId="10" applyFont="1" applyBorder="1" applyAlignment="1">
      <alignment horizontal="center" vertical="center"/>
    </xf>
    <xf numFmtId="0" fontId="43" fillId="3" borderId="2" xfId="10" applyFont="1" applyFill="1" applyBorder="1" applyAlignment="1">
      <alignment vertical="center"/>
    </xf>
    <xf numFmtId="0" fontId="43" fillId="3" borderId="3" xfId="10" applyFont="1" applyFill="1" applyBorder="1" applyAlignment="1">
      <alignment vertical="center"/>
    </xf>
    <xf numFmtId="43" fontId="43" fillId="3" borderId="2" xfId="11" applyFont="1" applyFill="1" applyBorder="1" applyAlignment="1">
      <alignment horizontal="center" vertical="center"/>
    </xf>
    <xf numFmtId="43" fontId="43" fillId="3" borderId="3" xfId="11" applyFont="1" applyFill="1" applyBorder="1" applyAlignment="1">
      <alignment horizontal="center" vertical="center"/>
    </xf>
    <xf numFmtId="0" fontId="43" fillId="0" borderId="1" xfId="10" applyFont="1" applyBorder="1" applyAlignment="1">
      <alignment horizontal="center" vertical="center"/>
    </xf>
    <xf numFmtId="0" fontId="45" fillId="3" borderId="1" xfId="10" applyFont="1" applyFill="1" applyBorder="1" applyAlignment="1">
      <alignment vertical="center"/>
    </xf>
    <xf numFmtId="0" fontId="45" fillId="3" borderId="2" xfId="10" applyFont="1" applyFill="1" applyBorder="1" applyAlignment="1">
      <alignment vertical="center"/>
    </xf>
    <xf numFmtId="0" fontId="45" fillId="3" borderId="3" xfId="10" applyFont="1" applyFill="1" applyBorder="1" applyAlignment="1">
      <alignment vertical="center"/>
    </xf>
    <xf numFmtId="0" fontId="44" fillId="3" borderId="7" xfId="10" applyFont="1" applyFill="1" applyBorder="1" applyAlignment="1">
      <alignment horizontal="left" vertical="center" wrapText="1"/>
    </xf>
    <xf numFmtId="0" fontId="44" fillId="3" borderId="6" xfId="10" applyFont="1" applyFill="1" applyBorder="1" applyAlignment="1">
      <alignment horizontal="left" vertical="center" wrapText="1"/>
    </xf>
    <xf numFmtId="0" fontId="44" fillId="3" borderId="5" xfId="10" applyFont="1" applyFill="1" applyBorder="1" applyAlignment="1">
      <alignment horizontal="left" vertical="center" wrapText="1"/>
    </xf>
    <xf numFmtId="43" fontId="43" fillId="3" borderId="1" xfId="11" applyFont="1" applyFill="1" applyBorder="1" applyAlignment="1">
      <alignment horizontal="center" vertical="center"/>
    </xf>
    <xf numFmtId="0" fontId="43" fillId="3" borderId="1" xfId="10" applyFont="1" applyFill="1" applyBorder="1" applyAlignment="1">
      <alignment vertical="center"/>
    </xf>
    <xf numFmtId="0" fontId="45" fillId="3" borderId="1" xfId="10" applyFont="1" applyFill="1" applyBorder="1" applyAlignment="1">
      <alignment vertical="center" wrapText="1"/>
    </xf>
    <xf numFmtId="0" fontId="45" fillId="3" borderId="2" xfId="10" applyFont="1" applyFill="1" applyBorder="1" applyAlignment="1">
      <alignment vertical="center" wrapText="1"/>
    </xf>
    <xf numFmtId="0" fontId="45" fillId="3" borderId="3" xfId="10" applyFont="1" applyFill="1" applyBorder="1" applyAlignment="1">
      <alignment vertical="center" wrapText="1"/>
    </xf>
    <xf numFmtId="43" fontId="43" fillId="0" borderId="1" xfId="11" applyFont="1" applyBorder="1" applyAlignment="1">
      <alignment horizontal="center" vertical="center"/>
    </xf>
    <xf numFmtId="43" fontId="43" fillId="0" borderId="2" xfId="11" applyFont="1" applyBorder="1" applyAlignment="1">
      <alignment horizontal="center" vertical="center"/>
    </xf>
    <xf numFmtId="43" fontId="43" fillId="0" borderId="3" xfId="11" applyFont="1" applyBorder="1" applyAlignment="1">
      <alignment horizontal="center" vertical="center"/>
    </xf>
    <xf numFmtId="0" fontId="43" fillId="3" borderId="4" xfId="10" applyFont="1" applyFill="1" applyBorder="1" applyAlignment="1">
      <alignment vertical="center" wrapText="1"/>
    </xf>
    <xf numFmtId="43" fontId="43" fillId="0" borderId="4" xfId="11" applyFont="1" applyBorder="1" applyAlignment="1">
      <alignment horizontal="center" vertical="center"/>
    </xf>
    <xf numFmtId="0" fontId="43" fillId="3" borderId="1" xfId="10" applyFont="1" applyFill="1" applyBorder="1" applyAlignment="1">
      <alignment vertical="center" wrapText="1"/>
    </xf>
    <xf numFmtId="0" fontId="43" fillId="3" borderId="2" xfId="10" applyFont="1" applyFill="1" applyBorder="1" applyAlignment="1">
      <alignment vertical="center" wrapText="1"/>
    </xf>
    <xf numFmtId="0" fontId="43" fillId="3" borderId="3" xfId="10" applyFont="1" applyFill="1" applyBorder="1" applyAlignment="1">
      <alignment vertical="center" wrapText="1"/>
    </xf>
    <xf numFmtId="4" fontId="43" fillId="3" borderId="4" xfId="11" applyNumberFormat="1" applyFont="1" applyFill="1" applyBorder="1" applyAlignment="1">
      <alignment horizontal="right" vertical="center"/>
    </xf>
    <xf numFmtId="0" fontId="43" fillId="4" borderId="4" xfId="10" applyFont="1" applyFill="1" applyBorder="1" applyAlignment="1">
      <alignment horizontal="center" vertical="center"/>
    </xf>
    <xf numFmtId="0" fontId="47" fillId="0" borderId="36" xfId="10" applyFont="1" applyBorder="1" applyAlignment="1">
      <alignment horizontal="center"/>
    </xf>
    <xf numFmtId="0" fontId="43" fillId="4" borderId="4" xfId="10" applyFont="1" applyFill="1" applyBorder="1" applyAlignment="1">
      <alignment horizontal="center" vertical="center" wrapText="1"/>
    </xf>
    <xf numFmtId="0" fontId="43" fillId="4" borderId="7" xfId="10" applyFont="1" applyFill="1" applyBorder="1" applyAlignment="1">
      <alignment horizontal="center" vertical="center"/>
    </xf>
    <xf numFmtId="0" fontId="43" fillId="4" borderId="5" xfId="10" applyFont="1" applyFill="1" applyBorder="1" applyAlignment="1">
      <alignment horizontal="center" vertical="center"/>
    </xf>
    <xf numFmtId="4" fontId="43" fillId="4" borderId="4" xfId="11" applyNumberFormat="1" applyFont="1" applyFill="1" applyBorder="1" applyAlignment="1">
      <alignment horizontal="right" vertical="center"/>
    </xf>
    <xf numFmtId="4" fontId="44" fillId="3" borderId="4" xfId="11" applyNumberFormat="1" applyFont="1" applyFill="1" applyBorder="1" applyAlignment="1">
      <alignment horizontal="right" vertical="center"/>
    </xf>
    <xf numFmtId="0" fontId="28" fillId="0" borderId="4" xfId="5" applyFont="1" applyBorder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8" fillId="2" borderId="4" xfId="5" applyFont="1" applyFill="1" applyBorder="1" applyAlignment="1">
      <alignment horizontal="center" vertical="center"/>
    </xf>
    <xf numFmtId="0" fontId="28" fillId="2" borderId="4" xfId="5" applyFont="1" applyFill="1" applyBorder="1" applyAlignment="1">
      <alignment horizontal="center" vertical="center" wrapText="1"/>
    </xf>
    <xf numFmtId="0" fontId="28" fillId="2" borderId="1" xfId="5" applyFont="1" applyFill="1" applyBorder="1" applyAlignment="1">
      <alignment horizontal="center" vertical="center" wrapText="1"/>
    </xf>
    <xf numFmtId="0" fontId="28" fillId="2" borderId="2" xfId="5" applyFont="1" applyFill="1" applyBorder="1" applyAlignment="1">
      <alignment horizontal="center" vertical="center"/>
    </xf>
    <xf numFmtId="0" fontId="28" fillId="2" borderId="3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166" fontId="8" fillId="2" borderId="7" xfId="5" applyNumberFormat="1" applyFont="1" applyFill="1" applyBorder="1" applyAlignment="1">
      <alignment horizontal="center" vertical="center" wrapText="1"/>
    </xf>
    <xf numFmtId="166" fontId="8" fillId="2" borderId="5" xfId="5" applyNumberFormat="1" applyFont="1" applyFill="1" applyBorder="1" applyAlignment="1">
      <alignment horizontal="center" vertical="center" wrapText="1"/>
    </xf>
    <xf numFmtId="0" fontId="22" fillId="0" borderId="7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0" fontId="22" fillId="0" borderId="5" xfId="5" applyFont="1" applyBorder="1" applyAlignment="1">
      <alignment horizontal="center" vertical="center" wrapText="1"/>
    </xf>
    <xf numFmtId="4" fontId="37" fillId="0" borderId="7" xfId="5" applyNumberFormat="1" applyFont="1" applyBorder="1" applyAlignment="1">
      <alignment horizontal="center" vertical="top" wrapText="1"/>
    </xf>
    <xf numFmtId="4" fontId="37" fillId="0" borderId="5" xfId="5" applyNumberFormat="1" applyFont="1" applyBorder="1" applyAlignment="1">
      <alignment horizontal="center" vertical="top" wrapText="1"/>
    </xf>
    <xf numFmtId="4" fontId="39" fillId="0" borderId="7" xfId="5" applyNumberFormat="1" applyFont="1" applyBorder="1" applyAlignment="1">
      <alignment horizontal="center" vertical="top" wrapText="1"/>
    </xf>
    <xf numFmtId="4" fontId="39" fillId="0" borderId="5" xfId="5" applyNumberFormat="1" applyFont="1" applyBorder="1" applyAlignment="1">
      <alignment horizontal="center" vertical="top" wrapText="1"/>
    </xf>
    <xf numFmtId="4" fontId="39" fillId="0" borderId="7" xfId="5" applyNumberFormat="1" applyFont="1" applyBorder="1" applyAlignment="1">
      <alignment horizontal="center" vertical="center" wrapText="1"/>
    </xf>
    <xf numFmtId="4" fontId="39" fillId="0" borderId="5" xfId="5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166" fontId="38" fillId="2" borderId="4" xfId="5" applyNumberFormat="1" applyFont="1" applyFill="1" applyBorder="1" applyAlignment="1">
      <alignment horizontal="center" vertical="center" wrapText="1"/>
    </xf>
    <xf numFmtId="0" fontId="25" fillId="0" borderId="28" xfId="5" applyFont="1" applyBorder="1" applyAlignment="1">
      <alignment horizontal="center" vertical="center" wrapText="1"/>
    </xf>
    <xf numFmtId="0" fontId="53" fillId="2" borderId="4" xfId="5" applyFont="1" applyFill="1" applyBorder="1" applyAlignment="1">
      <alignment horizontal="center" vertical="center" wrapText="1"/>
    </xf>
    <xf numFmtId="0" fontId="53" fillId="0" borderId="4" xfId="5" applyFont="1" applyBorder="1" applyAlignment="1">
      <alignment horizontal="right" vertical="center" wrapText="1"/>
    </xf>
    <xf numFmtId="0" fontId="53" fillId="0" borderId="4" xfId="5" applyFont="1" applyBorder="1" applyAlignment="1">
      <alignment horizontal="center" vertical="top" wrapText="1"/>
    </xf>
    <xf numFmtId="0" fontId="55" fillId="0" borderId="3" xfId="6" applyFont="1" applyBorder="1" applyAlignment="1">
      <alignment horizontal="center" vertical="top" wrapText="1"/>
    </xf>
    <xf numFmtId="0" fontId="55" fillId="0" borderId="3" xfId="5" applyFont="1" applyBorder="1" applyAlignment="1">
      <alignment horizontal="center" vertical="top" wrapText="1"/>
    </xf>
    <xf numFmtId="0" fontId="55" fillId="0" borderId="2" xfId="5" applyFont="1" applyBorder="1" applyAlignment="1">
      <alignment horizontal="center" vertical="top" wrapText="1"/>
    </xf>
    <xf numFmtId="0" fontId="50" fillId="0" borderId="0" xfId="5" applyFont="1" applyAlignment="1">
      <alignment horizontal="center" wrapText="1"/>
    </xf>
    <xf numFmtId="0" fontId="51" fillId="0" borderId="0" xfId="5" applyFont="1" applyAlignment="1">
      <alignment wrapText="1"/>
    </xf>
    <xf numFmtId="0" fontId="53" fillId="2" borderId="33" xfId="5" applyFont="1" applyFill="1" applyBorder="1" applyAlignment="1">
      <alignment horizontal="center" vertical="top" wrapText="1"/>
    </xf>
    <xf numFmtId="0" fontId="53" fillId="2" borderId="36" xfId="5" applyFont="1" applyFill="1" applyBorder="1" applyAlignment="1">
      <alignment horizontal="center" vertical="top" wrapText="1"/>
    </xf>
    <xf numFmtId="0" fontId="53" fillId="2" borderId="32" xfId="5" applyFont="1" applyFill="1" applyBorder="1" applyAlignment="1">
      <alignment horizontal="center" vertical="top" wrapText="1"/>
    </xf>
    <xf numFmtId="0" fontId="53" fillId="2" borderId="30" xfId="5" applyFont="1" applyFill="1" applyBorder="1" applyAlignment="1">
      <alignment horizontal="center" vertical="top" wrapText="1"/>
    </xf>
    <xf numFmtId="0" fontId="53" fillId="2" borderId="28" xfId="5" applyFont="1" applyFill="1" applyBorder="1" applyAlignment="1">
      <alignment horizontal="center" vertical="top" wrapText="1"/>
    </xf>
    <xf numFmtId="0" fontId="53" fillId="2" borderId="29" xfId="5" applyFont="1" applyFill="1" applyBorder="1" applyAlignment="1">
      <alignment horizontal="center" vertical="top" wrapText="1"/>
    </xf>
    <xf numFmtId="0" fontId="53" fillId="2" borderId="1" xfId="5" applyFont="1" applyFill="1" applyBorder="1" applyAlignment="1">
      <alignment horizontal="center" vertical="center" wrapText="1"/>
    </xf>
    <xf numFmtId="0" fontId="53" fillId="2" borderId="3" xfId="5" applyFont="1" applyFill="1" applyBorder="1" applyAlignment="1">
      <alignment horizontal="center" vertical="center" wrapText="1"/>
    </xf>
    <xf numFmtId="0" fontId="54" fillId="0" borderId="1" xfId="5" applyFont="1" applyBorder="1" applyAlignment="1">
      <alignment horizontal="center" vertical="top" wrapText="1"/>
    </xf>
    <xf numFmtId="0" fontId="53" fillId="0" borderId="4" xfId="5" applyFont="1" applyBorder="1" applyAlignment="1">
      <alignment horizontal="center" vertical="center" wrapText="1"/>
    </xf>
    <xf numFmtId="0" fontId="55" fillId="0" borderId="3" xfId="12" applyFont="1" applyBorder="1" applyAlignment="1">
      <alignment horizontal="center" vertical="top" wrapText="1"/>
    </xf>
    <xf numFmtId="0" fontId="55" fillId="0" borderId="4" xfId="14" applyFont="1" applyBorder="1" applyAlignment="1">
      <alignment horizontal="center" vertical="top" wrapText="1"/>
    </xf>
  </cellXfs>
  <cellStyles count="15">
    <cellStyle name="Dziesiętny 2" xfId="3"/>
    <cellStyle name="Dziesiętny 2 2" xfId="7"/>
    <cellStyle name="Dziesiętny 2 2 2" xfId="9"/>
    <cellStyle name="Dziesiętny 4" xfId="11"/>
    <cellStyle name="Normalny" xfId="0" builtinId="0"/>
    <cellStyle name="Normalny 2" xfId="1"/>
    <cellStyle name="Normalny 3" xfId="6"/>
    <cellStyle name="Normalny 5" xfId="10"/>
    <cellStyle name="Normalny_Kopia Projekt Uchwała budżetowa na rok 2012 załączniki 1,2,3,4+T1,T2,T2a,T3 roboczy" xfId="5"/>
    <cellStyle name="Normalny_planowane dochody i wydatki  2011 r z podziałem." xfId="2"/>
    <cellStyle name="Normalny_Projekt Uchwała WPF na lata 2012-2016 załącznik 1" xfId="13"/>
    <cellStyle name="Normalny_Uchwała Budżetowa na rok 2013 załączniki" xfId="12"/>
    <cellStyle name="Normalny_Uchwała Budżetowa na rok 2013 załączniki 2" xfId="14"/>
    <cellStyle name="Normalny_Uchwała Rady Gminy Nr XVII.100.12 z dn. 27.09.2012 r. T1,T2,T2a+zał.1" xfId="4"/>
    <cellStyle name="Normalny_Zarządzenie Wójta Nr 3 z dn. 13.02.2012 r. załącznik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9" workbookViewId="0">
      <selection activeCell="B8" sqref="B8"/>
    </sheetView>
  </sheetViews>
  <sheetFormatPr defaultColWidth="10.28515625" defaultRowHeight="14.25"/>
  <cols>
    <col min="1" max="1" width="8.7109375" style="26" customWidth="1"/>
    <col min="2" max="2" width="43.28515625" style="2" customWidth="1"/>
    <col min="3" max="3" width="13.28515625" style="26" customWidth="1"/>
    <col min="4" max="4" width="12.5703125" style="26" customWidth="1"/>
    <col min="5" max="5" width="12.42578125" style="2" customWidth="1"/>
    <col min="6" max="6" width="11.7109375" style="2" customWidth="1"/>
    <col min="7" max="256" width="10.28515625" style="2"/>
    <col min="257" max="257" width="8.7109375" style="2" customWidth="1"/>
    <col min="258" max="258" width="47.5703125" style="2" customWidth="1"/>
    <col min="259" max="259" width="13.28515625" style="2" customWidth="1"/>
    <col min="260" max="260" width="12.5703125" style="2" customWidth="1"/>
    <col min="261" max="261" width="12.42578125" style="2" customWidth="1"/>
    <col min="262" max="262" width="11.7109375" style="2" customWidth="1"/>
    <col min="263" max="512" width="10.28515625" style="2"/>
    <col min="513" max="513" width="8.7109375" style="2" customWidth="1"/>
    <col min="514" max="514" width="47.5703125" style="2" customWidth="1"/>
    <col min="515" max="515" width="13.28515625" style="2" customWidth="1"/>
    <col min="516" max="516" width="12.5703125" style="2" customWidth="1"/>
    <col min="517" max="517" width="12.42578125" style="2" customWidth="1"/>
    <col min="518" max="518" width="11.7109375" style="2" customWidth="1"/>
    <col min="519" max="768" width="10.28515625" style="2"/>
    <col min="769" max="769" width="8.7109375" style="2" customWidth="1"/>
    <col min="770" max="770" width="47.5703125" style="2" customWidth="1"/>
    <col min="771" max="771" width="13.28515625" style="2" customWidth="1"/>
    <col min="772" max="772" width="12.5703125" style="2" customWidth="1"/>
    <col min="773" max="773" width="12.42578125" style="2" customWidth="1"/>
    <col min="774" max="774" width="11.7109375" style="2" customWidth="1"/>
    <col min="775" max="1024" width="10.28515625" style="2"/>
    <col min="1025" max="1025" width="8.7109375" style="2" customWidth="1"/>
    <col min="1026" max="1026" width="47.5703125" style="2" customWidth="1"/>
    <col min="1027" max="1027" width="13.28515625" style="2" customWidth="1"/>
    <col min="1028" max="1028" width="12.5703125" style="2" customWidth="1"/>
    <col min="1029" max="1029" width="12.42578125" style="2" customWidth="1"/>
    <col min="1030" max="1030" width="11.7109375" style="2" customWidth="1"/>
    <col min="1031" max="1280" width="10.28515625" style="2"/>
    <col min="1281" max="1281" width="8.7109375" style="2" customWidth="1"/>
    <col min="1282" max="1282" width="47.5703125" style="2" customWidth="1"/>
    <col min="1283" max="1283" width="13.28515625" style="2" customWidth="1"/>
    <col min="1284" max="1284" width="12.5703125" style="2" customWidth="1"/>
    <col min="1285" max="1285" width="12.42578125" style="2" customWidth="1"/>
    <col min="1286" max="1286" width="11.7109375" style="2" customWidth="1"/>
    <col min="1287" max="1536" width="10.28515625" style="2"/>
    <col min="1537" max="1537" width="8.7109375" style="2" customWidth="1"/>
    <col min="1538" max="1538" width="47.5703125" style="2" customWidth="1"/>
    <col min="1539" max="1539" width="13.28515625" style="2" customWidth="1"/>
    <col min="1540" max="1540" width="12.5703125" style="2" customWidth="1"/>
    <col min="1541" max="1541" width="12.42578125" style="2" customWidth="1"/>
    <col min="1542" max="1542" width="11.7109375" style="2" customWidth="1"/>
    <col min="1543" max="1792" width="10.28515625" style="2"/>
    <col min="1793" max="1793" width="8.7109375" style="2" customWidth="1"/>
    <col min="1794" max="1794" width="47.5703125" style="2" customWidth="1"/>
    <col min="1795" max="1795" width="13.28515625" style="2" customWidth="1"/>
    <col min="1796" max="1796" width="12.5703125" style="2" customWidth="1"/>
    <col min="1797" max="1797" width="12.42578125" style="2" customWidth="1"/>
    <col min="1798" max="1798" width="11.7109375" style="2" customWidth="1"/>
    <col min="1799" max="2048" width="10.28515625" style="2"/>
    <col min="2049" max="2049" width="8.7109375" style="2" customWidth="1"/>
    <col min="2050" max="2050" width="47.5703125" style="2" customWidth="1"/>
    <col min="2051" max="2051" width="13.28515625" style="2" customWidth="1"/>
    <col min="2052" max="2052" width="12.5703125" style="2" customWidth="1"/>
    <col min="2053" max="2053" width="12.42578125" style="2" customWidth="1"/>
    <col min="2054" max="2054" width="11.7109375" style="2" customWidth="1"/>
    <col min="2055" max="2304" width="10.28515625" style="2"/>
    <col min="2305" max="2305" width="8.7109375" style="2" customWidth="1"/>
    <col min="2306" max="2306" width="47.5703125" style="2" customWidth="1"/>
    <col min="2307" max="2307" width="13.28515625" style="2" customWidth="1"/>
    <col min="2308" max="2308" width="12.5703125" style="2" customWidth="1"/>
    <col min="2309" max="2309" width="12.42578125" style="2" customWidth="1"/>
    <col min="2310" max="2310" width="11.7109375" style="2" customWidth="1"/>
    <col min="2311" max="2560" width="10.28515625" style="2"/>
    <col min="2561" max="2561" width="8.7109375" style="2" customWidth="1"/>
    <col min="2562" max="2562" width="47.5703125" style="2" customWidth="1"/>
    <col min="2563" max="2563" width="13.28515625" style="2" customWidth="1"/>
    <col min="2564" max="2564" width="12.5703125" style="2" customWidth="1"/>
    <col min="2565" max="2565" width="12.42578125" style="2" customWidth="1"/>
    <col min="2566" max="2566" width="11.7109375" style="2" customWidth="1"/>
    <col min="2567" max="2816" width="10.28515625" style="2"/>
    <col min="2817" max="2817" width="8.7109375" style="2" customWidth="1"/>
    <col min="2818" max="2818" width="47.5703125" style="2" customWidth="1"/>
    <col min="2819" max="2819" width="13.28515625" style="2" customWidth="1"/>
    <col min="2820" max="2820" width="12.5703125" style="2" customWidth="1"/>
    <col min="2821" max="2821" width="12.42578125" style="2" customWidth="1"/>
    <col min="2822" max="2822" width="11.7109375" style="2" customWidth="1"/>
    <col min="2823" max="3072" width="10.28515625" style="2"/>
    <col min="3073" max="3073" width="8.7109375" style="2" customWidth="1"/>
    <col min="3074" max="3074" width="47.5703125" style="2" customWidth="1"/>
    <col min="3075" max="3075" width="13.28515625" style="2" customWidth="1"/>
    <col min="3076" max="3076" width="12.5703125" style="2" customWidth="1"/>
    <col min="3077" max="3077" width="12.42578125" style="2" customWidth="1"/>
    <col min="3078" max="3078" width="11.7109375" style="2" customWidth="1"/>
    <col min="3079" max="3328" width="10.28515625" style="2"/>
    <col min="3329" max="3329" width="8.7109375" style="2" customWidth="1"/>
    <col min="3330" max="3330" width="47.5703125" style="2" customWidth="1"/>
    <col min="3331" max="3331" width="13.28515625" style="2" customWidth="1"/>
    <col min="3332" max="3332" width="12.5703125" style="2" customWidth="1"/>
    <col min="3333" max="3333" width="12.42578125" style="2" customWidth="1"/>
    <col min="3334" max="3334" width="11.7109375" style="2" customWidth="1"/>
    <col min="3335" max="3584" width="10.28515625" style="2"/>
    <col min="3585" max="3585" width="8.7109375" style="2" customWidth="1"/>
    <col min="3586" max="3586" width="47.5703125" style="2" customWidth="1"/>
    <col min="3587" max="3587" width="13.28515625" style="2" customWidth="1"/>
    <col min="3588" max="3588" width="12.5703125" style="2" customWidth="1"/>
    <col min="3589" max="3589" width="12.42578125" style="2" customWidth="1"/>
    <col min="3590" max="3590" width="11.7109375" style="2" customWidth="1"/>
    <col min="3591" max="3840" width="10.28515625" style="2"/>
    <col min="3841" max="3841" width="8.7109375" style="2" customWidth="1"/>
    <col min="3842" max="3842" width="47.5703125" style="2" customWidth="1"/>
    <col min="3843" max="3843" width="13.28515625" style="2" customWidth="1"/>
    <col min="3844" max="3844" width="12.5703125" style="2" customWidth="1"/>
    <col min="3845" max="3845" width="12.42578125" style="2" customWidth="1"/>
    <col min="3846" max="3846" width="11.7109375" style="2" customWidth="1"/>
    <col min="3847" max="4096" width="10.28515625" style="2"/>
    <col min="4097" max="4097" width="8.7109375" style="2" customWidth="1"/>
    <col min="4098" max="4098" width="47.5703125" style="2" customWidth="1"/>
    <col min="4099" max="4099" width="13.28515625" style="2" customWidth="1"/>
    <col min="4100" max="4100" width="12.5703125" style="2" customWidth="1"/>
    <col min="4101" max="4101" width="12.42578125" style="2" customWidth="1"/>
    <col min="4102" max="4102" width="11.7109375" style="2" customWidth="1"/>
    <col min="4103" max="4352" width="10.28515625" style="2"/>
    <col min="4353" max="4353" width="8.7109375" style="2" customWidth="1"/>
    <col min="4354" max="4354" width="47.5703125" style="2" customWidth="1"/>
    <col min="4355" max="4355" width="13.28515625" style="2" customWidth="1"/>
    <col min="4356" max="4356" width="12.5703125" style="2" customWidth="1"/>
    <col min="4357" max="4357" width="12.42578125" style="2" customWidth="1"/>
    <col min="4358" max="4358" width="11.7109375" style="2" customWidth="1"/>
    <col min="4359" max="4608" width="10.28515625" style="2"/>
    <col min="4609" max="4609" width="8.7109375" style="2" customWidth="1"/>
    <col min="4610" max="4610" width="47.5703125" style="2" customWidth="1"/>
    <col min="4611" max="4611" width="13.28515625" style="2" customWidth="1"/>
    <col min="4612" max="4612" width="12.5703125" style="2" customWidth="1"/>
    <col min="4613" max="4613" width="12.42578125" style="2" customWidth="1"/>
    <col min="4614" max="4614" width="11.7109375" style="2" customWidth="1"/>
    <col min="4615" max="4864" width="10.28515625" style="2"/>
    <col min="4865" max="4865" width="8.7109375" style="2" customWidth="1"/>
    <col min="4866" max="4866" width="47.5703125" style="2" customWidth="1"/>
    <col min="4867" max="4867" width="13.28515625" style="2" customWidth="1"/>
    <col min="4868" max="4868" width="12.5703125" style="2" customWidth="1"/>
    <col min="4869" max="4869" width="12.42578125" style="2" customWidth="1"/>
    <col min="4870" max="4870" width="11.7109375" style="2" customWidth="1"/>
    <col min="4871" max="5120" width="10.28515625" style="2"/>
    <col min="5121" max="5121" width="8.7109375" style="2" customWidth="1"/>
    <col min="5122" max="5122" width="47.5703125" style="2" customWidth="1"/>
    <col min="5123" max="5123" width="13.28515625" style="2" customWidth="1"/>
    <col min="5124" max="5124" width="12.5703125" style="2" customWidth="1"/>
    <col min="5125" max="5125" width="12.42578125" style="2" customWidth="1"/>
    <col min="5126" max="5126" width="11.7109375" style="2" customWidth="1"/>
    <col min="5127" max="5376" width="10.28515625" style="2"/>
    <col min="5377" max="5377" width="8.7109375" style="2" customWidth="1"/>
    <col min="5378" max="5378" width="47.5703125" style="2" customWidth="1"/>
    <col min="5379" max="5379" width="13.28515625" style="2" customWidth="1"/>
    <col min="5380" max="5380" width="12.5703125" style="2" customWidth="1"/>
    <col min="5381" max="5381" width="12.42578125" style="2" customWidth="1"/>
    <col min="5382" max="5382" width="11.7109375" style="2" customWidth="1"/>
    <col min="5383" max="5632" width="10.28515625" style="2"/>
    <col min="5633" max="5633" width="8.7109375" style="2" customWidth="1"/>
    <col min="5634" max="5634" width="47.5703125" style="2" customWidth="1"/>
    <col min="5635" max="5635" width="13.28515625" style="2" customWidth="1"/>
    <col min="5636" max="5636" width="12.5703125" style="2" customWidth="1"/>
    <col min="5637" max="5637" width="12.42578125" style="2" customWidth="1"/>
    <col min="5638" max="5638" width="11.7109375" style="2" customWidth="1"/>
    <col min="5639" max="5888" width="10.28515625" style="2"/>
    <col min="5889" max="5889" width="8.7109375" style="2" customWidth="1"/>
    <col min="5890" max="5890" width="47.5703125" style="2" customWidth="1"/>
    <col min="5891" max="5891" width="13.28515625" style="2" customWidth="1"/>
    <col min="5892" max="5892" width="12.5703125" style="2" customWidth="1"/>
    <col min="5893" max="5893" width="12.42578125" style="2" customWidth="1"/>
    <col min="5894" max="5894" width="11.7109375" style="2" customWidth="1"/>
    <col min="5895" max="6144" width="10.28515625" style="2"/>
    <col min="6145" max="6145" width="8.7109375" style="2" customWidth="1"/>
    <col min="6146" max="6146" width="47.5703125" style="2" customWidth="1"/>
    <col min="6147" max="6147" width="13.28515625" style="2" customWidth="1"/>
    <col min="6148" max="6148" width="12.5703125" style="2" customWidth="1"/>
    <col min="6149" max="6149" width="12.42578125" style="2" customWidth="1"/>
    <col min="6150" max="6150" width="11.7109375" style="2" customWidth="1"/>
    <col min="6151" max="6400" width="10.28515625" style="2"/>
    <col min="6401" max="6401" width="8.7109375" style="2" customWidth="1"/>
    <col min="6402" max="6402" width="47.5703125" style="2" customWidth="1"/>
    <col min="6403" max="6403" width="13.28515625" style="2" customWidth="1"/>
    <col min="6404" max="6404" width="12.5703125" style="2" customWidth="1"/>
    <col min="6405" max="6405" width="12.42578125" style="2" customWidth="1"/>
    <col min="6406" max="6406" width="11.7109375" style="2" customWidth="1"/>
    <col min="6407" max="6656" width="10.28515625" style="2"/>
    <col min="6657" max="6657" width="8.7109375" style="2" customWidth="1"/>
    <col min="6658" max="6658" width="47.5703125" style="2" customWidth="1"/>
    <col min="6659" max="6659" width="13.28515625" style="2" customWidth="1"/>
    <col min="6660" max="6660" width="12.5703125" style="2" customWidth="1"/>
    <col min="6661" max="6661" width="12.42578125" style="2" customWidth="1"/>
    <col min="6662" max="6662" width="11.7109375" style="2" customWidth="1"/>
    <col min="6663" max="6912" width="10.28515625" style="2"/>
    <col min="6913" max="6913" width="8.7109375" style="2" customWidth="1"/>
    <col min="6914" max="6914" width="47.5703125" style="2" customWidth="1"/>
    <col min="6915" max="6915" width="13.28515625" style="2" customWidth="1"/>
    <col min="6916" max="6916" width="12.5703125" style="2" customWidth="1"/>
    <col min="6917" max="6917" width="12.42578125" style="2" customWidth="1"/>
    <col min="6918" max="6918" width="11.7109375" style="2" customWidth="1"/>
    <col min="6919" max="7168" width="10.28515625" style="2"/>
    <col min="7169" max="7169" width="8.7109375" style="2" customWidth="1"/>
    <col min="7170" max="7170" width="47.5703125" style="2" customWidth="1"/>
    <col min="7171" max="7171" width="13.28515625" style="2" customWidth="1"/>
    <col min="7172" max="7172" width="12.5703125" style="2" customWidth="1"/>
    <col min="7173" max="7173" width="12.42578125" style="2" customWidth="1"/>
    <col min="7174" max="7174" width="11.7109375" style="2" customWidth="1"/>
    <col min="7175" max="7424" width="10.28515625" style="2"/>
    <col min="7425" max="7425" width="8.7109375" style="2" customWidth="1"/>
    <col min="7426" max="7426" width="47.5703125" style="2" customWidth="1"/>
    <col min="7427" max="7427" width="13.28515625" style="2" customWidth="1"/>
    <col min="7428" max="7428" width="12.5703125" style="2" customWidth="1"/>
    <col min="7429" max="7429" width="12.42578125" style="2" customWidth="1"/>
    <col min="7430" max="7430" width="11.7109375" style="2" customWidth="1"/>
    <col min="7431" max="7680" width="10.28515625" style="2"/>
    <col min="7681" max="7681" width="8.7109375" style="2" customWidth="1"/>
    <col min="7682" max="7682" width="47.5703125" style="2" customWidth="1"/>
    <col min="7683" max="7683" width="13.28515625" style="2" customWidth="1"/>
    <col min="7684" max="7684" width="12.5703125" style="2" customWidth="1"/>
    <col min="7685" max="7685" width="12.42578125" style="2" customWidth="1"/>
    <col min="7686" max="7686" width="11.7109375" style="2" customWidth="1"/>
    <col min="7687" max="7936" width="10.28515625" style="2"/>
    <col min="7937" max="7937" width="8.7109375" style="2" customWidth="1"/>
    <col min="7938" max="7938" width="47.5703125" style="2" customWidth="1"/>
    <col min="7939" max="7939" width="13.28515625" style="2" customWidth="1"/>
    <col min="7940" max="7940" width="12.5703125" style="2" customWidth="1"/>
    <col min="7941" max="7941" width="12.42578125" style="2" customWidth="1"/>
    <col min="7942" max="7942" width="11.7109375" style="2" customWidth="1"/>
    <col min="7943" max="8192" width="10.28515625" style="2"/>
    <col min="8193" max="8193" width="8.7109375" style="2" customWidth="1"/>
    <col min="8194" max="8194" width="47.5703125" style="2" customWidth="1"/>
    <col min="8195" max="8195" width="13.28515625" style="2" customWidth="1"/>
    <col min="8196" max="8196" width="12.5703125" style="2" customWidth="1"/>
    <col min="8197" max="8197" width="12.42578125" style="2" customWidth="1"/>
    <col min="8198" max="8198" width="11.7109375" style="2" customWidth="1"/>
    <col min="8199" max="8448" width="10.28515625" style="2"/>
    <col min="8449" max="8449" width="8.7109375" style="2" customWidth="1"/>
    <col min="8450" max="8450" width="47.5703125" style="2" customWidth="1"/>
    <col min="8451" max="8451" width="13.28515625" style="2" customWidth="1"/>
    <col min="8452" max="8452" width="12.5703125" style="2" customWidth="1"/>
    <col min="8453" max="8453" width="12.42578125" style="2" customWidth="1"/>
    <col min="8454" max="8454" width="11.7109375" style="2" customWidth="1"/>
    <col min="8455" max="8704" width="10.28515625" style="2"/>
    <col min="8705" max="8705" width="8.7109375" style="2" customWidth="1"/>
    <col min="8706" max="8706" width="47.5703125" style="2" customWidth="1"/>
    <col min="8707" max="8707" width="13.28515625" style="2" customWidth="1"/>
    <col min="8708" max="8708" width="12.5703125" style="2" customWidth="1"/>
    <col min="8709" max="8709" width="12.42578125" style="2" customWidth="1"/>
    <col min="8710" max="8710" width="11.7109375" style="2" customWidth="1"/>
    <col min="8711" max="8960" width="10.28515625" style="2"/>
    <col min="8961" max="8961" width="8.7109375" style="2" customWidth="1"/>
    <col min="8962" max="8962" width="47.5703125" style="2" customWidth="1"/>
    <col min="8963" max="8963" width="13.28515625" style="2" customWidth="1"/>
    <col min="8964" max="8964" width="12.5703125" style="2" customWidth="1"/>
    <col min="8965" max="8965" width="12.42578125" style="2" customWidth="1"/>
    <col min="8966" max="8966" width="11.7109375" style="2" customWidth="1"/>
    <col min="8967" max="9216" width="10.28515625" style="2"/>
    <col min="9217" max="9217" width="8.7109375" style="2" customWidth="1"/>
    <col min="9218" max="9218" width="47.5703125" style="2" customWidth="1"/>
    <col min="9219" max="9219" width="13.28515625" style="2" customWidth="1"/>
    <col min="9220" max="9220" width="12.5703125" style="2" customWidth="1"/>
    <col min="9221" max="9221" width="12.42578125" style="2" customWidth="1"/>
    <col min="9222" max="9222" width="11.7109375" style="2" customWidth="1"/>
    <col min="9223" max="9472" width="10.28515625" style="2"/>
    <col min="9473" max="9473" width="8.7109375" style="2" customWidth="1"/>
    <col min="9474" max="9474" width="47.5703125" style="2" customWidth="1"/>
    <col min="9475" max="9475" width="13.28515625" style="2" customWidth="1"/>
    <col min="9476" max="9476" width="12.5703125" style="2" customWidth="1"/>
    <col min="9477" max="9477" width="12.42578125" style="2" customWidth="1"/>
    <col min="9478" max="9478" width="11.7109375" style="2" customWidth="1"/>
    <col min="9479" max="9728" width="10.28515625" style="2"/>
    <col min="9729" max="9729" width="8.7109375" style="2" customWidth="1"/>
    <col min="9730" max="9730" width="47.5703125" style="2" customWidth="1"/>
    <col min="9731" max="9731" width="13.28515625" style="2" customWidth="1"/>
    <col min="9732" max="9732" width="12.5703125" style="2" customWidth="1"/>
    <col min="9733" max="9733" width="12.42578125" style="2" customWidth="1"/>
    <col min="9734" max="9734" width="11.7109375" style="2" customWidth="1"/>
    <col min="9735" max="9984" width="10.28515625" style="2"/>
    <col min="9985" max="9985" width="8.7109375" style="2" customWidth="1"/>
    <col min="9986" max="9986" width="47.5703125" style="2" customWidth="1"/>
    <col min="9987" max="9987" width="13.28515625" style="2" customWidth="1"/>
    <col min="9988" max="9988" width="12.5703125" style="2" customWidth="1"/>
    <col min="9989" max="9989" width="12.42578125" style="2" customWidth="1"/>
    <col min="9990" max="9990" width="11.7109375" style="2" customWidth="1"/>
    <col min="9991" max="10240" width="10.28515625" style="2"/>
    <col min="10241" max="10241" width="8.7109375" style="2" customWidth="1"/>
    <col min="10242" max="10242" width="47.5703125" style="2" customWidth="1"/>
    <col min="10243" max="10243" width="13.28515625" style="2" customWidth="1"/>
    <col min="10244" max="10244" width="12.5703125" style="2" customWidth="1"/>
    <col min="10245" max="10245" width="12.42578125" style="2" customWidth="1"/>
    <col min="10246" max="10246" width="11.7109375" style="2" customWidth="1"/>
    <col min="10247" max="10496" width="10.28515625" style="2"/>
    <col min="10497" max="10497" width="8.7109375" style="2" customWidth="1"/>
    <col min="10498" max="10498" width="47.5703125" style="2" customWidth="1"/>
    <col min="10499" max="10499" width="13.28515625" style="2" customWidth="1"/>
    <col min="10500" max="10500" width="12.5703125" style="2" customWidth="1"/>
    <col min="10501" max="10501" width="12.42578125" style="2" customWidth="1"/>
    <col min="10502" max="10502" width="11.7109375" style="2" customWidth="1"/>
    <col min="10503" max="10752" width="10.28515625" style="2"/>
    <col min="10753" max="10753" width="8.7109375" style="2" customWidth="1"/>
    <col min="10754" max="10754" width="47.5703125" style="2" customWidth="1"/>
    <col min="10755" max="10755" width="13.28515625" style="2" customWidth="1"/>
    <col min="10756" max="10756" width="12.5703125" style="2" customWidth="1"/>
    <col min="10757" max="10757" width="12.42578125" style="2" customWidth="1"/>
    <col min="10758" max="10758" width="11.7109375" style="2" customWidth="1"/>
    <col min="10759" max="11008" width="10.28515625" style="2"/>
    <col min="11009" max="11009" width="8.7109375" style="2" customWidth="1"/>
    <col min="11010" max="11010" width="47.5703125" style="2" customWidth="1"/>
    <col min="11011" max="11011" width="13.28515625" style="2" customWidth="1"/>
    <col min="11012" max="11012" width="12.5703125" style="2" customWidth="1"/>
    <col min="11013" max="11013" width="12.42578125" style="2" customWidth="1"/>
    <col min="11014" max="11014" width="11.7109375" style="2" customWidth="1"/>
    <col min="11015" max="11264" width="10.28515625" style="2"/>
    <col min="11265" max="11265" width="8.7109375" style="2" customWidth="1"/>
    <col min="11266" max="11266" width="47.5703125" style="2" customWidth="1"/>
    <col min="11267" max="11267" width="13.28515625" style="2" customWidth="1"/>
    <col min="11268" max="11268" width="12.5703125" style="2" customWidth="1"/>
    <col min="11269" max="11269" width="12.42578125" style="2" customWidth="1"/>
    <col min="11270" max="11270" width="11.7109375" style="2" customWidth="1"/>
    <col min="11271" max="11520" width="10.28515625" style="2"/>
    <col min="11521" max="11521" width="8.7109375" style="2" customWidth="1"/>
    <col min="11522" max="11522" width="47.5703125" style="2" customWidth="1"/>
    <col min="11523" max="11523" width="13.28515625" style="2" customWidth="1"/>
    <col min="11524" max="11524" width="12.5703125" style="2" customWidth="1"/>
    <col min="11525" max="11525" width="12.42578125" style="2" customWidth="1"/>
    <col min="11526" max="11526" width="11.7109375" style="2" customWidth="1"/>
    <col min="11527" max="11776" width="10.28515625" style="2"/>
    <col min="11777" max="11777" width="8.7109375" style="2" customWidth="1"/>
    <col min="11778" max="11778" width="47.5703125" style="2" customWidth="1"/>
    <col min="11779" max="11779" width="13.28515625" style="2" customWidth="1"/>
    <col min="11780" max="11780" width="12.5703125" style="2" customWidth="1"/>
    <col min="11781" max="11781" width="12.42578125" style="2" customWidth="1"/>
    <col min="11782" max="11782" width="11.7109375" style="2" customWidth="1"/>
    <col min="11783" max="12032" width="10.28515625" style="2"/>
    <col min="12033" max="12033" width="8.7109375" style="2" customWidth="1"/>
    <col min="12034" max="12034" width="47.5703125" style="2" customWidth="1"/>
    <col min="12035" max="12035" width="13.28515625" style="2" customWidth="1"/>
    <col min="12036" max="12036" width="12.5703125" style="2" customWidth="1"/>
    <col min="12037" max="12037" width="12.42578125" style="2" customWidth="1"/>
    <col min="12038" max="12038" width="11.7109375" style="2" customWidth="1"/>
    <col min="12039" max="12288" width="10.28515625" style="2"/>
    <col min="12289" max="12289" width="8.7109375" style="2" customWidth="1"/>
    <col min="12290" max="12290" width="47.5703125" style="2" customWidth="1"/>
    <col min="12291" max="12291" width="13.28515625" style="2" customWidth="1"/>
    <col min="12292" max="12292" width="12.5703125" style="2" customWidth="1"/>
    <col min="12293" max="12293" width="12.42578125" style="2" customWidth="1"/>
    <col min="12294" max="12294" width="11.7109375" style="2" customWidth="1"/>
    <col min="12295" max="12544" width="10.28515625" style="2"/>
    <col min="12545" max="12545" width="8.7109375" style="2" customWidth="1"/>
    <col min="12546" max="12546" width="47.5703125" style="2" customWidth="1"/>
    <col min="12547" max="12547" width="13.28515625" style="2" customWidth="1"/>
    <col min="12548" max="12548" width="12.5703125" style="2" customWidth="1"/>
    <col min="12549" max="12549" width="12.42578125" style="2" customWidth="1"/>
    <col min="12550" max="12550" width="11.7109375" style="2" customWidth="1"/>
    <col min="12551" max="12800" width="10.28515625" style="2"/>
    <col min="12801" max="12801" width="8.7109375" style="2" customWidth="1"/>
    <col min="12802" max="12802" width="47.5703125" style="2" customWidth="1"/>
    <col min="12803" max="12803" width="13.28515625" style="2" customWidth="1"/>
    <col min="12804" max="12804" width="12.5703125" style="2" customWidth="1"/>
    <col min="12805" max="12805" width="12.42578125" style="2" customWidth="1"/>
    <col min="12806" max="12806" width="11.7109375" style="2" customWidth="1"/>
    <col min="12807" max="13056" width="10.28515625" style="2"/>
    <col min="13057" max="13057" width="8.7109375" style="2" customWidth="1"/>
    <col min="13058" max="13058" width="47.5703125" style="2" customWidth="1"/>
    <col min="13059" max="13059" width="13.28515625" style="2" customWidth="1"/>
    <col min="13060" max="13060" width="12.5703125" style="2" customWidth="1"/>
    <col min="13061" max="13061" width="12.42578125" style="2" customWidth="1"/>
    <col min="13062" max="13062" width="11.7109375" style="2" customWidth="1"/>
    <col min="13063" max="13312" width="10.28515625" style="2"/>
    <col min="13313" max="13313" width="8.7109375" style="2" customWidth="1"/>
    <col min="13314" max="13314" width="47.5703125" style="2" customWidth="1"/>
    <col min="13315" max="13315" width="13.28515625" style="2" customWidth="1"/>
    <col min="13316" max="13316" width="12.5703125" style="2" customWidth="1"/>
    <col min="13317" max="13317" width="12.42578125" style="2" customWidth="1"/>
    <col min="13318" max="13318" width="11.7109375" style="2" customWidth="1"/>
    <col min="13319" max="13568" width="10.28515625" style="2"/>
    <col min="13569" max="13569" width="8.7109375" style="2" customWidth="1"/>
    <col min="13570" max="13570" width="47.5703125" style="2" customWidth="1"/>
    <col min="13571" max="13571" width="13.28515625" style="2" customWidth="1"/>
    <col min="13572" max="13572" width="12.5703125" style="2" customWidth="1"/>
    <col min="13573" max="13573" width="12.42578125" style="2" customWidth="1"/>
    <col min="13574" max="13574" width="11.7109375" style="2" customWidth="1"/>
    <col min="13575" max="13824" width="10.28515625" style="2"/>
    <col min="13825" max="13825" width="8.7109375" style="2" customWidth="1"/>
    <col min="13826" max="13826" width="47.5703125" style="2" customWidth="1"/>
    <col min="13827" max="13827" width="13.28515625" style="2" customWidth="1"/>
    <col min="13828" max="13828" width="12.5703125" style="2" customWidth="1"/>
    <col min="13829" max="13829" width="12.42578125" style="2" customWidth="1"/>
    <col min="13830" max="13830" width="11.7109375" style="2" customWidth="1"/>
    <col min="13831" max="14080" width="10.28515625" style="2"/>
    <col min="14081" max="14081" width="8.7109375" style="2" customWidth="1"/>
    <col min="14082" max="14082" width="47.5703125" style="2" customWidth="1"/>
    <col min="14083" max="14083" width="13.28515625" style="2" customWidth="1"/>
    <col min="14084" max="14084" width="12.5703125" style="2" customWidth="1"/>
    <col min="14085" max="14085" width="12.42578125" style="2" customWidth="1"/>
    <col min="14086" max="14086" width="11.7109375" style="2" customWidth="1"/>
    <col min="14087" max="14336" width="10.28515625" style="2"/>
    <col min="14337" max="14337" width="8.7109375" style="2" customWidth="1"/>
    <col min="14338" max="14338" width="47.5703125" style="2" customWidth="1"/>
    <col min="14339" max="14339" width="13.28515625" style="2" customWidth="1"/>
    <col min="14340" max="14340" width="12.5703125" style="2" customWidth="1"/>
    <col min="14341" max="14341" width="12.42578125" style="2" customWidth="1"/>
    <col min="14342" max="14342" width="11.7109375" style="2" customWidth="1"/>
    <col min="14343" max="14592" width="10.28515625" style="2"/>
    <col min="14593" max="14593" width="8.7109375" style="2" customWidth="1"/>
    <col min="14594" max="14594" width="47.5703125" style="2" customWidth="1"/>
    <col min="14595" max="14595" width="13.28515625" style="2" customWidth="1"/>
    <col min="14596" max="14596" width="12.5703125" style="2" customWidth="1"/>
    <col min="14597" max="14597" width="12.42578125" style="2" customWidth="1"/>
    <col min="14598" max="14598" width="11.7109375" style="2" customWidth="1"/>
    <col min="14599" max="14848" width="10.28515625" style="2"/>
    <col min="14849" max="14849" width="8.7109375" style="2" customWidth="1"/>
    <col min="14850" max="14850" width="47.5703125" style="2" customWidth="1"/>
    <col min="14851" max="14851" width="13.28515625" style="2" customWidth="1"/>
    <col min="14852" max="14852" width="12.5703125" style="2" customWidth="1"/>
    <col min="14853" max="14853" width="12.42578125" style="2" customWidth="1"/>
    <col min="14854" max="14854" width="11.7109375" style="2" customWidth="1"/>
    <col min="14855" max="15104" width="10.28515625" style="2"/>
    <col min="15105" max="15105" width="8.7109375" style="2" customWidth="1"/>
    <col min="15106" max="15106" width="47.5703125" style="2" customWidth="1"/>
    <col min="15107" max="15107" width="13.28515625" style="2" customWidth="1"/>
    <col min="15108" max="15108" width="12.5703125" style="2" customWidth="1"/>
    <col min="15109" max="15109" width="12.42578125" style="2" customWidth="1"/>
    <col min="15110" max="15110" width="11.7109375" style="2" customWidth="1"/>
    <col min="15111" max="15360" width="10.28515625" style="2"/>
    <col min="15361" max="15361" width="8.7109375" style="2" customWidth="1"/>
    <col min="15362" max="15362" width="47.5703125" style="2" customWidth="1"/>
    <col min="15363" max="15363" width="13.28515625" style="2" customWidth="1"/>
    <col min="15364" max="15364" width="12.5703125" style="2" customWidth="1"/>
    <col min="15365" max="15365" width="12.42578125" style="2" customWidth="1"/>
    <col min="15366" max="15366" width="11.7109375" style="2" customWidth="1"/>
    <col min="15367" max="15616" width="10.28515625" style="2"/>
    <col min="15617" max="15617" width="8.7109375" style="2" customWidth="1"/>
    <col min="15618" max="15618" width="47.5703125" style="2" customWidth="1"/>
    <col min="15619" max="15619" width="13.28515625" style="2" customWidth="1"/>
    <col min="15620" max="15620" width="12.5703125" style="2" customWidth="1"/>
    <col min="15621" max="15621" width="12.42578125" style="2" customWidth="1"/>
    <col min="15622" max="15622" width="11.7109375" style="2" customWidth="1"/>
    <col min="15623" max="15872" width="10.28515625" style="2"/>
    <col min="15873" max="15873" width="8.7109375" style="2" customWidth="1"/>
    <col min="15874" max="15874" width="47.5703125" style="2" customWidth="1"/>
    <col min="15875" max="15875" width="13.28515625" style="2" customWidth="1"/>
    <col min="15876" max="15876" width="12.5703125" style="2" customWidth="1"/>
    <col min="15877" max="15877" width="12.42578125" style="2" customWidth="1"/>
    <col min="15878" max="15878" width="11.7109375" style="2" customWidth="1"/>
    <col min="15879" max="16128" width="10.28515625" style="2"/>
    <col min="16129" max="16129" width="8.7109375" style="2" customWidth="1"/>
    <col min="16130" max="16130" width="47.5703125" style="2" customWidth="1"/>
    <col min="16131" max="16131" width="13.28515625" style="2" customWidth="1"/>
    <col min="16132" max="16132" width="12.5703125" style="2" customWidth="1"/>
    <col min="16133" max="16133" width="12.42578125" style="2" customWidth="1"/>
    <col min="16134" max="16134" width="11.7109375" style="2" customWidth="1"/>
    <col min="16135" max="16384" width="10.28515625" style="2"/>
  </cols>
  <sheetData>
    <row r="1" spans="1:6" s="1" customFormat="1" ht="19.5" customHeight="1">
      <c r="A1" s="39"/>
      <c r="B1" s="304" t="s">
        <v>78</v>
      </c>
      <c r="C1" s="304"/>
      <c r="D1" s="304"/>
      <c r="E1" s="304"/>
      <c r="F1" s="304"/>
    </row>
    <row r="2" spans="1:6" s="1" customFormat="1" ht="15">
      <c r="A2" s="39"/>
      <c r="B2" s="38"/>
      <c r="C2" s="37"/>
      <c r="D2" s="37"/>
      <c r="E2" s="305"/>
      <c r="F2" s="305"/>
    </row>
    <row r="3" spans="1:6" s="1" customFormat="1" ht="14.25" customHeight="1">
      <c r="A3" s="306" t="s">
        <v>38</v>
      </c>
      <c r="B3" s="309" t="s">
        <v>0</v>
      </c>
      <c r="C3" s="306" t="s">
        <v>37</v>
      </c>
      <c r="D3" s="309" t="s">
        <v>1</v>
      </c>
      <c r="E3" s="36"/>
      <c r="F3" s="35"/>
    </row>
    <row r="4" spans="1:6" s="1" customFormat="1">
      <c r="A4" s="307"/>
      <c r="B4" s="310"/>
      <c r="C4" s="312"/>
      <c r="D4" s="314"/>
      <c r="E4" s="316" t="s">
        <v>2</v>
      </c>
      <c r="F4" s="317"/>
    </row>
    <row r="5" spans="1:6" s="1" customFormat="1" ht="15" customHeight="1">
      <c r="A5" s="308"/>
      <c r="B5" s="311"/>
      <c r="C5" s="313"/>
      <c r="D5" s="315"/>
      <c r="E5" s="34" t="s">
        <v>36</v>
      </c>
      <c r="F5" s="33" t="s">
        <v>35</v>
      </c>
    </row>
    <row r="6" spans="1:6" s="1" customFormat="1">
      <c r="A6" s="31">
        <v>1</v>
      </c>
      <c r="B6" s="291">
        <v>2</v>
      </c>
      <c r="C6" s="30">
        <v>3</v>
      </c>
      <c r="D6" s="30">
        <v>4</v>
      </c>
      <c r="E6" s="30">
        <v>5</v>
      </c>
      <c r="F6" s="30">
        <v>6</v>
      </c>
    </row>
    <row r="7" spans="1:6" ht="13.5" customHeight="1">
      <c r="A7" s="32">
        <v>10</v>
      </c>
      <c r="B7" s="292" t="s">
        <v>34</v>
      </c>
      <c r="C7" s="90">
        <v>763358</v>
      </c>
      <c r="D7" s="90">
        <f>D8</f>
        <v>522</v>
      </c>
      <c r="E7" s="90">
        <f>E8</f>
        <v>522</v>
      </c>
      <c r="F7" s="90"/>
    </row>
    <row r="8" spans="1:6">
      <c r="A8" s="53" t="s">
        <v>29</v>
      </c>
      <c r="B8" s="293" t="s">
        <v>244</v>
      </c>
      <c r="C8" s="102"/>
      <c r="D8" s="93">
        <f>D9</f>
        <v>522</v>
      </c>
      <c r="E8" s="93">
        <f>E9</f>
        <v>522</v>
      </c>
      <c r="F8" s="90"/>
    </row>
    <row r="9" spans="1:6" ht="12" customHeight="1">
      <c r="A9" s="114"/>
      <c r="B9" s="109" t="s">
        <v>124</v>
      </c>
      <c r="C9" s="103"/>
      <c r="D9" s="93">
        <f>SUM(E9:F9)</f>
        <v>522</v>
      </c>
      <c r="E9" s="93">
        <v>522</v>
      </c>
      <c r="F9" s="93"/>
    </row>
    <row r="10" spans="1:6" ht="13.5" customHeight="1">
      <c r="A10" s="32">
        <v>750</v>
      </c>
      <c r="B10" s="113" t="s">
        <v>57</v>
      </c>
      <c r="C10" s="90">
        <v>48755</v>
      </c>
      <c r="D10" s="90">
        <f>D11</f>
        <v>1713</v>
      </c>
      <c r="E10" s="90">
        <f>E11</f>
        <v>1713</v>
      </c>
      <c r="F10" s="90"/>
    </row>
    <row r="11" spans="1:6">
      <c r="A11" s="53" t="s">
        <v>86</v>
      </c>
      <c r="B11" s="294" t="s">
        <v>66</v>
      </c>
      <c r="C11" s="102"/>
      <c r="D11" s="93">
        <f>D12</f>
        <v>1713</v>
      </c>
      <c r="E11" s="93">
        <f>E12</f>
        <v>1713</v>
      </c>
      <c r="F11" s="90"/>
    </row>
    <row r="12" spans="1:6" ht="46.9" customHeight="1">
      <c r="A12" s="114"/>
      <c r="B12" s="295" t="s">
        <v>79</v>
      </c>
      <c r="C12" s="103"/>
      <c r="D12" s="93">
        <f>SUM(E12:F12)</f>
        <v>1713</v>
      </c>
      <c r="E12" s="93">
        <v>1713</v>
      </c>
      <c r="F12" s="93"/>
    </row>
    <row r="13" spans="1:6" s="120" customFormat="1" ht="13.9" customHeight="1">
      <c r="A13" s="119">
        <v>758</v>
      </c>
      <c r="B13" s="113" t="s">
        <v>88</v>
      </c>
      <c r="C13" s="90">
        <v>8200370</v>
      </c>
      <c r="D13" s="90">
        <f>D14</f>
        <v>-492551</v>
      </c>
      <c r="E13" s="90">
        <f>E14</f>
        <v>-492551</v>
      </c>
      <c r="F13" s="90"/>
    </row>
    <row r="14" spans="1:6" s="120" customFormat="1" ht="24">
      <c r="A14" s="139">
        <v>75801</v>
      </c>
      <c r="B14" s="296" t="s">
        <v>89</v>
      </c>
      <c r="C14" s="109"/>
      <c r="D14" s="93">
        <f>SUM(D15:D15)</f>
        <v>-492551</v>
      </c>
      <c r="E14" s="93">
        <f>SUM(E15:E15)</f>
        <v>-492551</v>
      </c>
      <c r="F14" s="90"/>
    </row>
    <row r="15" spans="1:6" s="120" customFormat="1" ht="13.9" customHeight="1">
      <c r="A15" s="121"/>
      <c r="B15" s="118" t="s">
        <v>90</v>
      </c>
      <c r="C15" s="110"/>
      <c r="D15" s="93">
        <f>SUM(E15:F15)</f>
        <v>-492551</v>
      </c>
      <c r="E15" s="93">
        <v>-492551</v>
      </c>
      <c r="F15" s="93"/>
    </row>
    <row r="16" spans="1:6">
      <c r="A16" s="32">
        <v>852</v>
      </c>
      <c r="B16" s="101" t="s">
        <v>80</v>
      </c>
      <c r="C16" s="117">
        <v>269700</v>
      </c>
      <c r="D16" s="90">
        <f>D17+D19+D21</f>
        <v>-24300</v>
      </c>
      <c r="E16" s="90">
        <f>E17+E19+E21</f>
        <v>-24300</v>
      </c>
      <c r="F16" s="90"/>
    </row>
    <row r="17" spans="1:6" ht="47.45" customHeight="1">
      <c r="A17" s="53" t="s">
        <v>87</v>
      </c>
      <c r="B17" s="112" t="s">
        <v>114</v>
      </c>
      <c r="C17" s="104"/>
      <c r="D17" s="93">
        <f>SUM(D18:D18)</f>
        <v>700</v>
      </c>
      <c r="E17" s="93">
        <f>SUM(E18:E18)</f>
        <v>700</v>
      </c>
      <c r="F17" s="93"/>
    </row>
    <row r="18" spans="1:6" ht="46.9" customHeight="1">
      <c r="A18" s="114"/>
      <c r="B18" s="140" t="s">
        <v>79</v>
      </c>
      <c r="C18" s="105"/>
      <c r="D18" s="93">
        <f>SUM(E18:F18)</f>
        <v>700</v>
      </c>
      <c r="E18" s="93">
        <v>700</v>
      </c>
      <c r="F18" s="93"/>
    </row>
    <row r="19" spans="1:6">
      <c r="A19" s="114">
        <v>85216</v>
      </c>
      <c r="B19" s="106" t="s">
        <v>82</v>
      </c>
      <c r="C19" s="106"/>
      <c r="D19" s="93">
        <f>D20</f>
        <v>-9000</v>
      </c>
      <c r="E19" s="93">
        <f>E20</f>
        <v>-9000</v>
      </c>
      <c r="F19" s="107"/>
    </row>
    <row r="20" spans="1:6" ht="36">
      <c r="A20" s="114"/>
      <c r="B20" s="108" t="s">
        <v>115</v>
      </c>
      <c r="C20" s="108"/>
      <c r="D20" s="93">
        <f>SUM(E20:F20)</f>
        <v>-9000</v>
      </c>
      <c r="E20" s="93">
        <v>-9000</v>
      </c>
      <c r="F20" s="107"/>
    </row>
    <row r="21" spans="1:6">
      <c r="A21" s="114">
        <v>85230</v>
      </c>
      <c r="B21" s="106" t="s">
        <v>119</v>
      </c>
      <c r="C21" s="106"/>
      <c r="D21" s="93">
        <f>D22</f>
        <v>-16000</v>
      </c>
      <c r="E21" s="93">
        <f>E22</f>
        <v>-16000</v>
      </c>
      <c r="F21" s="107"/>
    </row>
    <row r="22" spans="1:6" ht="36">
      <c r="A22" s="114"/>
      <c r="B22" s="108" t="s">
        <v>115</v>
      </c>
      <c r="C22" s="108"/>
      <c r="D22" s="93">
        <f>SUM(E22:F22)</f>
        <v>-16000</v>
      </c>
      <c r="E22" s="93">
        <v>-16000</v>
      </c>
      <c r="F22" s="107"/>
    </row>
    <row r="23" spans="1:6">
      <c r="A23" s="115">
        <v>855</v>
      </c>
      <c r="B23" s="113" t="s">
        <v>83</v>
      </c>
      <c r="C23" s="90">
        <v>6250900</v>
      </c>
      <c r="D23" s="90">
        <f>D24+D26+D30</f>
        <v>83616</v>
      </c>
      <c r="E23" s="90">
        <f>E24+E26+E30</f>
        <v>83616</v>
      </c>
      <c r="F23" s="90"/>
    </row>
    <row r="24" spans="1:6">
      <c r="A24" s="114">
        <v>85501</v>
      </c>
      <c r="B24" s="106" t="s">
        <v>84</v>
      </c>
      <c r="C24" s="109"/>
      <c r="D24" s="93">
        <f>SUM(D25:D25)</f>
        <v>52000</v>
      </c>
      <c r="E24" s="93">
        <f>SUM(E25:E25)</f>
        <v>52000</v>
      </c>
      <c r="F24" s="90"/>
    </row>
    <row r="25" spans="1:6" ht="60" customHeight="1">
      <c r="A25" s="114"/>
      <c r="B25" s="110" t="s">
        <v>242</v>
      </c>
      <c r="C25" s="110"/>
      <c r="D25" s="93">
        <f>SUM(E25:F25)</f>
        <v>52000</v>
      </c>
      <c r="E25" s="93">
        <v>52000</v>
      </c>
      <c r="F25" s="93"/>
    </row>
    <row r="26" spans="1:6" ht="36">
      <c r="A26" s="116">
        <v>85502</v>
      </c>
      <c r="B26" s="112" t="s">
        <v>85</v>
      </c>
      <c r="C26" s="104"/>
      <c r="D26" s="93">
        <f>SUM(D27:D29)</f>
        <v>31228</v>
      </c>
      <c r="E26" s="93">
        <f>SUM(E27:E29)</f>
        <v>31228</v>
      </c>
      <c r="F26" s="90"/>
    </row>
    <row r="27" spans="1:6">
      <c r="A27" s="114"/>
      <c r="B27" s="106" t="s">
        <v>124</v>
      </c>
      <c r="C27" s="109"/>
      <c r="D27" s="93">
        <f>SUM(E27:F27)</f>
        <v>8</v>
      </c>
      <c r="E27" s="93">
        <v>8</v>
      </c>
      <c r="F27" s="90"/>
    </row>
    <row r="28" spans="1:6" ht="45.6" customHeight="1">
      <c r="A28" s="114"/>
      <c r="B28" s="110" t="s">
        <v>79</v>
      </c>
      <c r="C28" s="111"/>
      <c r="D28" s="93">
        <f>SUM(E28:F28)</f>
        <v>31000</v>
      </c>
      <c r="E28" s="93">
        <v>31000</v>
      </c>
      <c r="F28" s="93"/>
    </row>
    <row r="29" spans="1:6" ht="24">
      <c r="A29" s="114"/>
      <c r="B29" s="106" t="s">
        <v>243</v>
      </c>
      <c r="C29" s="109"/>
      <c r="D29" s="93">
        <f>SUM(E29:F29)</f>
        <v>220</v>
      </c>
      <c r="E29" s="93">
        <v>220</v>
      </c>
      <c r="F29" s="90"/>
    </row>
    <row r="30" spans="1:6" s="179" customFormat="1">
      <c r="A30" s="178">
        <v>85503</v>
      </c>
      <c r="B30" s="106" t="s">
        <v>116</v>
      </c>
      <c r="C30" s="109"/>
      <c r="D30" s="93">
        <f>SUM(D31:D31)</f>
        <v>388</v>
      </c>
      <c r="E30" s="93">
        <f>SUM(E31:E31)</f>
        <v>388</v>
      </c>
      <c r="F30" s="90"/>
    </row>
    <row r="31" spans="1:6" ht="45.6" customHeight="1">
      <c r="A31" s="114"/>
      <c r="B31" s="110" t="s">
        <v>79</v>
      </c>
      <c r="C31" s="111"/>
      <c r="D31" s="93">
        <f>SUM(E31:F31)</f>
        <v>388</v>
      </c>
      <c r="E31" s="93">
        <v>388</v>
      </c>
      <c r="F31" s="93"/>
    </row>
    <row r="32" spans="1:6" s="1" customFormat="1">
      <c r="A32" s="301" t="s">
        <v>32</v>
      </c>
      <c r="B32" s="302"/>
      <c r="C32" s="27">
        <f>E32+F32</f>
        <v>23446000</v>
      </c>
      <c r="D32" s="28"/>
      <c r="E32" s="28">
        <v>22701592</v>
      </c>
      <c r="F32" s="29">
        <v>744408</v>
      </c>
    </row>
    <row r="33" spans="1:6" s="1" customFormat="1">
      <c r="A33" s="301" t="s">
        <v>4</v>
      </c>
      <c r="B33" s="302"/>
      <c r="C33" s="28"/>
      <c r="D33" s="29">
        <f>E33+F33</f>
        <v>-431000</v>
      </c>
      <c r="E33" s="28">
        <f>E7+E10+E13+E16+E23</f>
        <v>-431000</v>
      </c>
      <c r="F33" s="28"/>
    </row>
    <row r="34" spans="1:6" s="1" customFormat="1">
      <c r="A34" s="303" t="s">
        <v>31</v>
      </c>
      <c r="B34" s="303"/>
      <c r="C34" s="27" t="s">
        <v>5</v>
      </c>
      <c r="D34" s="27">
        <f>C32+D33</f>
        <v>23015000</v>
      </c>
      <c r="E34" s="27">
        <f>E32+E33</f>
        <v>22270592</v>
      </c>
      <c r="F34" s="27">
        <f>F32+F33</f>
        <v>744408</v>
      </c>
    </row>
  </sheetData>
  <mergeCells count="10">
    <mergeCell ref="A32:B32"/>
    <mergeCell ref="A33:B33"/>
    <mergeCell ref="A34:B34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1.1811023622047245" bottom="0.59055118110236227" header="0.31496062992125984" footer="0.51181102362204722"/>
  <pageSetup paperSize="9" scale="85" orientation="portrait" r:id="rId1"/>
  <headerFooter alignWithMargins="0">
    <oddHeader>&amp;RTabela nr 1
do Uchwały Rady Gminy Nr XXIX/129/2018 
z dnia 28 marca 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25" zoomScaleNormal="100" workbookViewId="0">
      <selection activeCell="C25" sqref="C25"/>
    </sheetView>
  </sheetViews>
  <sheetFormatPr defaultColWidth="10.28515625" defaultRowHeight="14.25"/>
  <cols>
    <col min="1" max="1" width="5.5703125" style="22" customWidth="1"/>
    <col min="2" max="2" width="6.85546875" style="23" customWidth="1"/>
    <col min="3" max="3" width="26.85546875" style="24" customWidth="1"/>
    <col min="4" max="4" width="11.140625" style="25" customWidth="1"/>
    <col min="5" max="5" width="11.28515625" style="25" customWidth="1"/>
    <col min="6" max="6" width="11" style="25" customWidth="1"/>
    <col min="7" max="7" width="10.7109375" style="25" customWidth="1"/>
    <col min="8" max="8" width="10" style="2" customWidth="1"/>
    <col min="9" max="9" width="10.42578125" style="2" customWidth="1"/>
    <col min="10" max="11" width="9.7109375" style="2" customWidth="1"/>
    <col min="12" max="12" width="10" style="2" customWidth="1"/>
    <col min="13" max="14" width="7.85546875" style="2" customWidth="1"/>
    <col min="15" max="15" width="10" style="2" customWidth="1"/>
    <col min="16" max="16" width="9.7109375" style="2" customWidth="1"/>
    <col min="17" max="17" width="10.28515625" style="2" customWidth="1"/>
    <col min="18" max="18" width="9" style="2" customWidth="1"/>
    <col min="19" max="256" width="10.28515625" style="2"/>
    <col min="257" max="257" width="5.5703125" style="2" customWidth="1"/>
    <col min="258" max="258" width="6.85546875" style="2" customWidth="1"/>
    <col min="259" max="259" width="29.7109375" style="2" customWidth="1"/>
    <col min="260" max="260" width="11.140625" style="2" customWidth="1"/>
    <col min="261" max="261" width="11.28515625" style="2" customWidth="1"/>
    <col min="262" max="262" width="11" style="2" customWidth="1"/>
    <col min="263" max="263" width="10.7109375" style="2" customWidth="1"/>
    <col min="264" max="264" width="10" style="2" customWidth="1"/>
    <col min="265" max="265" width="10.42578125" style="2" customWidth="1"/>
    <col min="266" max="267" width="9.7109375" style="2" customWidth="1"/>
    <col min="268" max="268" width="10" style="2" customWidth="1"/>
    <col min="269" max="270" width="7.85546875" style="2" customWidth="1"/>
    <col min="271" max="271" width="10.7109375" style="2" customWidth="1"/>
    <col min="272" max="272" width="10.42578125" style="2" customWidth="1"/>
    <col min="273" max="273" width="10.28515625" style="2" customWidth="1"/>
    <col min="274" max="274" width="9" style="2" customWidth="1"/>
    <col min="275" max="512" width="10.28515625" style="2"/>
    <col min="513" max="513" width="5.5703125" style="2" customWidth="1"/>
    <col min="514" max="514" width="6.85546875" style="2" customWidth="1"/>
    <col min="515" max="515" width="29.7109375" style="2" customWidth="1"/>
    <col min="516" max="516" width="11.140625" style="2" customWidth="1"/>
    <col min="517" max="517" width="11.28515625" style="2" customWidth="1"/>
    <col min="518" max="518" width="11" style="2" customWidth="1"/>
    <col min="519" max="519" width="10.7109375" style="2" customWidth="1"/>
    <col min="520" max="520" width="10" style="2" customWidth="1"/>
    <col min="521" max="521" width="10.42578125" style="2" customWidth="1"/>
    <col min="522" max="523" width="9.7109375" style="2" customWidth="1"/>
    <col min="524" max="524" width="10" style="2" customWidth="1"/>
    <col min="525" max="526" width="7.85546875" style="2" customWidth="1"/>
    <col min="527" max="527" width="10.7109375" style="2" customWidth="1"/>
    <col min="528" max="528" width="10.42578125" style="2" customWidth="1"/>
    <col min="529" max="529" width="10.28515625" style="2" customWidth="1"/>
    <col min="530" max="530" width="9" style="2" customWidth="1"/>
    <col min="531" max="768" width="10.28515625" style="2"/>
    <col min="769" max="769" width="5.5703125" style="2" customWidth="1"/>
    <col min="770" max="770" width="6.85546875" style="2" customWidth="1"/>
    <col min="771" max="771" width="29.7109375" style="2" customWidth="1"/>
    <col min="772" max="772" width="11.140625" style="2" customWidth="1"/>
    <col min="773" max="773" width="11.28515625" style="2" customWidth="1"/>
    <col min="774" max="774" width="11" style="2" customWidth="1"/>
    <col min="775" max="775" width="10.7109375" style="2" customWidth="1"/>
    <col min="776" max="776" width="10" style="2" customWidth="1"/>
    <col min="777" max="777" width="10.42578125" style="2" customWidth="1"/>
    <col min="778" max="779" width="9.7109375" style="2" customWidth="1"/>
    <col min="780" max="780" width="10" style="2" customWidth="1"/>
    <col min="781" max="782" width="7.85546875" style="2" customWidth="1"/>
    <col min="783" max="783" width="10.7109375" style="2" customWidth="1"/>
    <col min="784" max="784" width="10.42578125" style="2" customWidth="1"/>
    <col min="785" max="785" width="10.28515625" style="2" customWidth="1"/>
    <col min="786" max="786" width="9" style="2" customWidth="1"/>
    <col min="787" max="1024" width="10.28515625" style="2"/>
    <col min="1025" max="1025" width="5.5703125" style="2" customWidth="1"/>
    <col min="1026" max="1026" width="6.85546875" style="2" customWidth="1"/>
    <col min="1027" max="1027" width="29.7109375" style="2" customWidth="1"/>
    <col min="1028" max="1028" width="11.140625" style="2" customWidth="1"/>
    <col min="1029" max="1029" width="11.28515625" style="2" customWidth="1"/>
    <col min="1030" max="1030" width="11" style="2" customWidth="1"/>
    <col min="1031" max="1031" width="10.7109375" style="2" customWidth="1"/>
    <col min="1032" max="1032" width="10" style="2" customWidth="1"/>
    <col min="1033" max="1033" width="10.42578125" style="2" customWidth="1"/>
    <col min="1034" max="1035" width="9.7109375" style="2" customWidth="1"/>
    <col min="1036" max="1036" width="10" style="2" customWidth="1"/>
    <col min="1037" max="1038" width="7.85546875" style="2" customWidth="1"/>
    <col min="1039" max="1039" width="10.7109375" style="2" customWidth="1"/>
    <col min="1040" max="1040" width="10.42578125" style="2" customWidth="1"/>
    <col min="1041" max="1041" width="10.28515625" style="2" customWidth="1"/>
    <col min="1042" max="1042" width="9" style="2" customWidth="1"/>
    <col min="1043" max="1280" width="10.28515625" style="2"/>
    <col min="1281" max="1281" width="5.5703125" style="2" customWidth="1"/>
    <col min="1282" max="1282" width="6.85546875" style="2" customWidth="1"/>
    <col min="1283" max="1283" width="29.7109375" style="2" customWidth="1"/>
    <col min="1284" max="1284" width="11.140625" style="2" customWidth="1"/>
    <col min="1285" max="1285" width="11.28515625" style="2" customWidth="1"/>
    <col min="1286" max="1286" width="11" style="2" customWidth="1"/>
    <col min="1287" max="1287" width="10.7109375" style="2" customWidth="1"/>
    <col min="1288" max="1288" width="10" style="2" customWidth="1"/>
    <col min="1289" max="1289" width="10.42578125" style="2" customWidth="1"/>
    <col min="1290" max="1291" width="9.7109375" style="2" customWidth="1"/>
    <col min="1292" max="1292" width="10" style="2" customWidth="1"/>
    <col min="1293" max="1294" width="7.85546875" style="2" customWidth="1"/>
    <col min="1295" max="1295" width="10.7109375" style="2" customWidth="1"/>
    <col min="1296" max="1296" width="10.42578125" style="2" customWidth="1"/>
    <col min="1297" max="1297" width="10.28515625" style="2" customWidth="1"/>
    <col min="1298" max="1298" width="9" style="2" customWidth="1"/>
    <col min="1299" max="1536" width="10.28515625" style="2"/>
    <col min="1537" max="1537" width="5.5703125" style="2" customWidth="1"/>
    <col min="1538" max="1538" width="6.85546875" style="2" customWidth="1"/>
    <col min="1539" max="1539" width="29.7109375" style="2" customWidth="1"/>
    <col min="1540" max="1540" width="11.140625" style="2" customWidth="1"/>
    <col min="1541" max="1541" width="11.28515625" style="2" customWidth="1"/>
    <col min="1542" max="1542" width="11" style="2" customWidth="1"/>
    <col min="1543" max="1543" width="10.7109375" style="2" customWidth="1"/>
    <col min="1544" max="1544" width="10" style="2" customWidth="1"/>
    <col min="1545" max="1545" width="10.42578125" style="2" customWidth="1"/>
    <col min="1546" max="1547" width="9.7109375" style="2" customWidth="1"/>
    <col min="1548" max="1548" width="10" style="2" customWidth="1"/>
    <col min="1549" max="1550" width="7.85546875" style="2" customWidth="1"/>
    <col min="1551" max="1551" width="10.7109375" style="2" customWidth="1"/>
    <col min="1552" max="1552" width="10.42578125" style="2" customWidth="1"/>
    <col min="1553" max="1553" width="10.28515625" style="2" customWidth="1"/>
    <col min="1554" max="1554" width="9" style="2" customWidth="1"/>
    <col min="1555" max="1792" width="10.28515625" style="2"/>
    <col min="1793" max="1793" width="5.5703125" style="2" customWidth="1"/>
    <col min="1794" max="1794" width="6.85546875" style="2" customWidth="1"/>
    <col min="1795" max="1795" width="29.7109375" style="2" customWidth="1"/>
    <col min="1796" max="1796" width="11.140625" style="2" customWidth="1"/>
    <col min="1797" max="1797" width="11.28515625" style="2" customWidth="1"/>
    <col min="1798" max="1798" width="11" style="2" customWidth="1"/>
    <col min="1799" max="1799" width="10.7109375" style="2" customWidth="1"/>
    <col min="1800" max="1800" width="10" style="2" customWidth="1"/>
    <col min="1801" max="1801" width="10.42578125" style="2" customWidth="1"/>
    <col min="1802" max="1803" width="9.7109375" style="2" customWidth="1"/>
    <col min="1804" max="1804" width="10" style="2" customWidth="1"/>
    <col min="1805" max="1806" width="7.85546875" style="2" customWidth="1"/>
    <col min="1807" max="1807" width="10.7109375" style="2" customWidth="1"/>
    <col min="1808" max="1808" width="10.42578125" style="2" customWidth="1"/>
    <col min="1809" max="1809" width="10.28515625" style="2" customWidth="1"/>
    <col min="1810" max="1810" width="9" style="2" customWidth="1"/>
    <col min="1811" max="2048" width="10.28515625" style="2"/>
    <col min="2049" max="2049" width="5.5703125" style="2" customWidth="1"/>
    <col min="2050" max="2050" width="6.85546875" style="2" customWidth="1"/>
    <col min="2051" max="2051" width="29.7109375" style="2" customWidth="1"/>
    <col min="2052" max="2052" width="11.140625" style="2" customWidth="1"/>
    <col min="2053" max="2053" width="11.28515625" style="2" customWidth="1"/>
    <col min="2054" max="2054" width="11" style="2" customWidth="1"/>
    <col min="2055" max="2055" width="10.7109375" style="2" customWidth="1"/>
    <col min="2056" max="2056" width="10" style="2" customWidth="1"/>
    <col min="2057" max="2057" width="10.42578125" style="2" customWidth="1"/>
    <col min="2058" max="2059" width="9.7109375" style="2" customWidth="1"/>
    <col min="2060" max="2060" width="10" style="2" customWidth="1"/>
    <col min="2061" max="2062" width="7.85546875" style="2" customWidth="1"/>
    <col min="2063" max="2063" width="10.7109375" style="2" customWidth="1"/>
    <col min="2064" max="2064" width="10.42578125" style="2" customWidth="1"/>
    <col min="2065" max="2065" width="10.28515625" style="2" customWidth="1"/>
    <col min="2066" max="2066" width="9" style="2" customWidth="1"/>
    <col min="2067" max="2304" width="10.28515625" style="2"/>
    <col min="2305" max="2305" width="5.5703125" style="2" customWidth="1"/>
    <col min="2306" max="2306" width="6.85546875" style="2" customWidth="1"/>
    <col min="2307" max="2307" width="29.7109375" style="2" customWidth="1"/>
    <col min="2308" max="2308" width="11.140625" style="2" customWidth="1"/>
    <col min="2309" max="2309" width="11.28515625" style="2" customWidth="1"/>
    <col min="2310" max="2310" width="11" style="2" customWidth="1"/>
    <col min="2311" max="2311" width="10.7109375" style="2" customWidth="1"/>
    <col min="2312" max="2312" width="10" style="2" customWidth="1"/>
    <col min="2313" max="2313" width="10.42578125" style="2" customWidth="1"/>
    <col min="2314" max="2315" width="9.7109375" style="2" customWidth="1"/>
    <col min="2316" max="2316" width="10" style="2" customWidth="1"/>
    <col min="2317" max="2318" width="7.85546875" style="2" customWidth="1"/>
    <col min="2319" max="2319" width="10.7109375" style="2" customWidth="1"/>
    <col min="2320" max="2320" width="10.42578125" style="2" customWidth="1"/>
    <col min="2321" max="2321" width="10.28515625" style="2" customWidth="1"/>
    <col min="2322" max="2322" width="9" style="2" customWidth="1"/>
    <col min="2323" max="2560" width="10.28515625" style="2"/>
    <col min="2561" max="2561" width="5.5703125" style="2" customWidth="1"/>
    <col min="2562" max="2562" width="6.85546875" style="2" customWidth="1"/>
    <col min="2563" max="2563" width="29.7109375" style="2" customWidth="1"/>
    <col min="2564" max="2564" width="11.140625" style="2" customWidth="1"/>
    <col min="2565" max="2565" width="11.28515625" style="2" customWidth="1"/>
    <col min="2566" max="2566" width="11" style="2" customWidth="1"/>
    <col min="2567" max="2567" width="10.7109375" style="2" customWidth="1"/>
    <col min="2568" max="2568" width="10" style="2" customWidth="1"/>
    <col min="2569" max="2569" width="10.42578125" style="2" customWidth="1"/>
    <col min="2570" max="2571" width="9.7109375" style="2" customWidth="1"/>
    <col min="2572" max="2572" width="10" style="2" customWidth="1"/>
    <col min="2573" max="2574" width="7.85546875" style="2" customWidth="1"/>
    <col min="2575" max="2575" width="10.7109375" style="2" customWidth="1"/>
    <col min="2576" max="2576" width="10.42578125" style="2" customWidth="1"/>
    <col min="2577" max="2577" width="10.28515625" style="2" customWidth="1"/>
    <col min="2578" max="2578" width="9" style="2" customWidth="1"/>
    <col min="2579" max="2816" width="10.28515625" style="2"/>
    <col min="2817" max="2817" width="5.5703125" style="2" customWidth="1"/>
    <col min="2818" max="2818" width="6.85546875" style="2" customWidth="1"/>
    <col min="2819" max="2819" width="29.7109375" style="2" customWidth="1"/>
    <col min="2820" max="2820" width="11.140625" style="2" customWidth="1"/>
    <col min="2821" max="2821" width="11.28515625" style="2" customWidth="1"/>
    <col min="2822" max="2822" width="11" style="2" customWidth="1"/>
    <col min="2823" max="2823" width="10.7109375" style="2" customWidth="1"/>
    <col min="2824" max="2824" width="10" style="2" customWidth="1"/>
    <col min="2825" max="2825" width="10.42578125" style="2" customWidth="1"/>
    <col min="2826" max="2827" width="9.7109375" style="2" customWidth="1"/>
    <col min="2828" max="2828" width="10" style="2" customWidth="1"/>
    <col min="2829" max="2830" width="7.85546875" style="2" customWidth="1"/>
    <col min="2831" max="2831" width="10.7109375" style="2" customWidth="1"/>
    <col min="2832" max="2832" width="10.42578125" style="2" customWidth="1"/>
    <col min="2833" max="2833" width="10.28515625" style="2" customWidth="1"/>
    <col min="2834" max="2834" width="9" style="2" customWidth="1"/>
    <col min="2835" max="3072" width="10.28515625" style="2"/>
    <col min="3073" max="3073" width="5.5703125" style="2" customWidth="1"/>
    <col min="3074" max="3074" width="6.85546875" style="2" customWidth="1"/>
    <col min="3075" max="3075" width="29.7109375" style="2" customWidth="1"/>
    <col min="3076" max="3076" width="11.140625" style="2" customWidth="1"/>
    <col min="3077" max="3077" width="11.28515625" style="2" customWidth="1"/>
    <col min="3078" max="3078" width="11" style="2" customWidth="1"/>
    <col min="3079" max="3079" width="10.7109375" style="2" customWidth="1"/>
    <col min="3080" max="3080" width="10" style="2" customWidth="1"/>
    <col min="3081" max="3081" width="10.42578125" style="2" customWidth="1"/>
    <col min="3082" max="3083" width="9.7109375" style="2" customWidth="1"/>
    <col min="3084" max="3084" width="10" style="2" customWidth="1"/>
    <col min="3085" max="3086" width="7.85546875" style="2" customWidth="1"/>
    <col min="3087" max="3087" width="10.7109375" style="2" customWidth="1"/>
    <col min="3088" max="3088" width="10.42578125" style="2" customWidth="1"/>
    <col min="3089" max="3089" width="10.28515625" style="2" customWidth="1"/>
    <col min="3090" max="3090" width="9" style="2" customWidth="1"/>
    <col min="3091" max="3328" width="10.28515625" style="2"/>
    <col min="3329" max="3329" width="5.5703125" style="2" customWidth="1"/>
    <col min="3330" max="3330" width="6.85546875" style="2" customWidth="1"/>
    <col min="3331" max="3331" width="29.7109375" style="2" customWidth="1"/>
    <col min="3332" max="3332" width="11.140625" style="2" customWidth="1"/>
    <col min="3333" max="3333" width="11.28515625" style="2" customWidth="1"/>
    <col min="3334" max="3334" width="11" style="2" customWidth="1"/>
    <col min="3335" max="3335" width="10.7109375" style="2" customWidth="1"/>
    <col min="3336" max="3336" width="10" style="2" customWidth="1"/>
    <col min="3337" max="3337" width="10.42578125" style="2" customWidth="1"/>
    <col min="3338" max="3339" width="9.7109375" style="2" customWidth="1"/>
    <col min="3340" max="3340" width="10" style="2" customWidth="1"/>
    <col min="3341" max="3342" width="7.85546875" style="2" customWidth="1"/>
    <col min="3343" max="3343" width="10.7109375" style="2" customWidth="1"/>
    <col min="3344" max="3344" width="10.42578125" style="2" customWidth="1"/>
    <col min="3345" max="3345" width="10.28515625" style="2" customWidth="1"/>
    <col min="3346" max="3346" width="9" style="2" customWidth="1"/>
    <col min="3347" max="3584" width="10.28515625" style="2"/>
    <col min="3585" max="3585" width="5.5703125" style="2" customWidth="1"/>
    <col min="3586" max="3586" width="6.85546875" style="2" customWidth="1"/>
    <col min="3587" max="3587" width="29.7109375" style="2" customWidth="1"/>
    <col min="3588" max="3588" width="11.140625" style="2" customWidth="1"/>
    <col min="3589" max="3589" width="11.28515625" style="2" customWidth="1"/>
    <col min="3590" max="3590" width="11" style="2" customWidth="1"/>
    <col min="3591" max="3591" width="10.7109375" style="2" customWidth="1"/>
    <col min="3592" max="3592" width="10" style="2" customWidth="1"/>
    <col min="3593" max="3593" width="10.42578125" style="2" customWidth="1"/>
    <col min="3594" max="3595" width="9.7109375" style="2" customWidth="1"/>
    <col min="3596" max="3596" width="10" style="2" customWidth="1"/>
    <col min="3597" max="3598" width="7.85546875" style="2" customWidth="1"/>
    <col min="3599" max="3599" width="10.7109375" style="2" customWidth="1"/>
    <col min="3600" max="3600" width="10.42578125" style="2" customWidth="1"/>
    <col min="3601" max="3601" width="10.28515625" style="2" customWidth="1"/>
    <col min="3602" max="3602" width="9" style="2" customWidth="1"/>
    <col min="3603" max="3840" width="10.28515625" style="2"/>
    <col min="3841" max="3841" width="5.5703125" style="2" customWidth="1"/>
    <col min="3842" max="3842" width="6.85546875" style="2" customWidth="1"/>
    <col min="3843" max="3843" width="29.7109375" style="2" customWidth="1"/>
    <col min="3844" max="3844" width="11.140625" style="2" customWidth="1"/>
    <col min="3845" max="3845" width="11.28515625" style="2" customWidth="1"/>
    <col min="3846" max="3846" width="11" style="2" customWidth="1"/>
    <col min="3847" max="3847" width="10.7109375" style="2" customWidth="1"/>
    <col min="3848" max="3848" width="10" style="2" customWidth="1"/>
    <col min="3849" max="3849" width="10.42578125" style="2" customWidth="1"/>
    <col min="3850" max="3851" width="9.7109375" style="2" customWidth="1"/>
    <col min="3852" max="3852" width="10" style="2" customWidth="1"/>
    <col min="3853" max="3854" width="7.85546875" style="2" customWidth="1"/>
    <col min="3855" max="3855" width="10.7109375" style="2" customWidth="1"/>
    <col min="3856" max="3856" width="10.42578125" style="2" customWidth="1"/>
    <col min="3857" max="3857" width="10.28515625" style="2" customWidth="1"/>
    <col min="3858" max="3858" width="9" style="2" customWidth="1"/>
    <col min="3859" max="4096" width="10.28515625" style="2"/>
    <col min="4097" max="4097" width="5.5703125" style="2" customWidth="1"/>
    <col min="4098" max="4098" width="6.85546875" style="2" customWidth="1"/>
    <col min="4099" max="4099" width="29.7109375" style="2" customWidth="1"/>
    <col min="4100" max="4100" width="11.140625" style="2" customWidth="1"/>
    <col min="4101" max="4101" width="11.28515625" style="2" customWidth="1"/>
    <col min="4102" max="4102" width="11" style="2" customWidth="1"/>
    <col min="4103" max="4103" width="10.7109375" style="2" customWidth="1"/>
    <col min="4104" max="4104" width="10" style="2" customWidth="1"/>
    <col min="4105" max="4105" width="10.42578125" style="2" customWidth="1"/>
    <col min="4106" max="4107" width="9.7109375" style="2" customWidth="1"/>
    <col min="4108" max="4108" width="10" style="2" customWidth="1"/>
    <col min="4109" max="4110" width="7.85546875" style="2" customWidth="1"/>
    <col min="4111" max="4111" width="10.7109375" style="2" customWidth="1"/>
    <col min="4112" max="4112" width="10.42578125" style="2" customWidth="1"/>
    <col min="4113" max="4113" width="10.28515625" style="2" customWidth="1"/>
    <col min="4114" max="4114" width="9" style="2" customWidth="1"/>
    <col min="4115" max="4352" width="10.28515625" style="2"/>
    <col min="4353" max="4353" width="5.5703125" style="2" customWidth="1"/>
    <col min="4354" max="4354" width="6.85546875" style="2" customWidth="1"/>
    <col min="4355" max="4355" width="29.7109375" style="2" customWidth="1"/>
    <col min="4356" max="4356" width="11.140625" style="2" customWidth="1"/>
    <col min="4357" max="4357" width="11.28515625" style="2" customWidth="1"/>
    <col min="4358" max="4358" width="11" style="2" customWidth="1"/>
    <col min="4359" max="4359" width="10.7109375" style="2" customWidth="1"/>
    <col min="4360" max="4360" width="10" style="2" customWidth="1"/>
    <col min="4361" max="4361" width="10.42578125" style="2" customWidth="1"/>
    <col min="4362" max="4363" width="9.7109375" style="2" customWidth="1"/>
    <col min="4364" max="4364" width="10" style="2" customWidth="1"/>
    <col min="4365" max="4366" width="7.85546875" style="2" customWidth="1"/>
    <col min="4367" max="4367" width="10.7109375" style="2" customWidth="1"/>
    <col min="4368" max="4368" width="10.42578125" style="2" customWidth="1"/>
    <col min="4369" max="4369" width="10.28515625" style="2" customWidth="1"/>
    <col min="4370" max="4370" width="9" style="2" customWidth="1"/>
    <col min="4371" max="4608" width="10.28515625" style="2"/>
    <col min="4609" max="4609" width="5.5703125" style="2" customWidth="1"/>
    <col min="4610" max="4610" width="6.85546875" style="2" customWidth="1"/>
    <col min="4611" max="4611" width="29.7109375" style="2" customWidth="1"/>
    <col min="4612" max="4612" width="11.140625" style="2" customWidth="1"/>
    <col min="4613" max="4613" width="11.28515625" style="2" customWidth="1"/>
    <col min="4614" max="4614" width="11" style="2" customWidth="1"/>
    <col min="4615" max="4615" width="10.7109375" style="2" customWidth="1"/>
    <col min="4616" max="4616" width="10" style="2" customWidth="1"/>
    <col min="4617" max="4617" width="10.42578125" style="2" customWidth="1"/>
    <col min="4618" max="4619" width="9.7109375" style="2" customWidth="1"/>
    <col min="4620" max="4620" width="10" style="2" customWidth="1"/>
    <col min="4621" max="4622" width="7.85546875" style="2" customWidth="1"/>
    <col min="4623" max="4623" width="10.7109375" style="2" customWidth="1"/>
    <col min="4624" max="4624" width="10.42578125" style="2" customWidth="1"/>
    <col min="4625" max="4625" width="10.28515625" style="2" customWidth="1"/>
    <col min="4626" max="4626" width="9" style="2" customWidth="1"/>
    <col min="4627" max="4864" width="10.28515625" style="2"/>
    <col min="4865" max="4865" width="5.5703125" style="2" customWidth="1"/>
    <col min="4866" max="4866" width="6.85546875" style="2" customWidth="1"/>
    <col min="4867" max="4867" width="29.7109375" style="2" customWidth="1"/>
    <col min="4868" max="4868" width="11.140625" style="2" customWidth="1"/>
    <col min="4869" max="4869" width="11.28515625" style="2" customWidth="1"/>
    <col min="4870" max="4870" width="11" style="2" customWidth="1"/>
    <col min="4871" max="4871" width="10.7109375" style="2" customWidth="1"/>
    <col min="4872" max="4872" width="10" style="2" customWidth="1"/>
    <col min="4873" max="4873" width="10.42578125" style="2" customWidth="1"/>
    <col min="4874" max="4875" width="9.7109375" style="2" customWidth="1"/>
    <col min="4876" max="4876" width="10" style="2" customWidth="1"/>
    <col min="4877" max="4878" width="7.85546875" style="2" customWidth="1"/>
    <col min="4879" max="4879" width="10.7109375" style="2" customWidth="1"/>
    <col min="4880" max="4880" width="10.42578125" style="2" customWidth="1"/>
    <col min="4881" max="4881" width="10.28515625" style="2" customWidth="1"/>
    <col min="4882" max="4882" width="9" style="2" customWidth="1"/>
    <col min="4883" max="5120" width="10.28515625" style="2"/>
    <col min="5121" max="5121" width="5.5703125" style="2" customWidth="1"/>
    <col min="5122" max="5122" width="6.85546875" style="2" customWidth="1"/>
    <col min="5123" max="5123" width="29.7109375" style="2" customWidth="1"/>
    <col min="5124" max="5124" width="11.140625" style="2" customWidth="1"/>
    <col min="5125" max="5125" width="11.28515625" style="2" customWidth="1"/>
    <col min="5126" max="5126" width="11" style="2" customWidth="1"/>
    <col min="5127" max="5127" width="10.7109375" style="2" customWidth="1"/>
    <col min="5128" max="5128" width="10" style="2" customWidth="1"/>
    <col min="5129" max="5129" width="10.42578125" style="2" customWidth="1"/>
    <col min="5130" max="5131" width="9.7109375" style="2" customWidth="1"/>
    <col min="5132" max="5132" width="10" style="2" customWidth="1"/>
    <col min="5133" max="5134" width="7.85546875" style="2" customWidth="1"/>
    <col min="5135" max="5135" width="10.7109375" style="2" customWidth="1"/>
    <col min="5136" max="5136" width="10.42578125" style="2" customWidth="1"/>
    <col min="5137" max="5137" width="10.28515625" style="2" customWidth="1"/>
    <col min="5138" max="5138" width="9" style="2" customWidth="1"/>
    <col min="5139" max="5376" width="10.28515625" style="2"/>
    <col min="5377" max="5377" width="5.5703125" style="2" customWidth="1"/>
    <col min="5378" max="5378" width="6.85546875" style="2" customWidth="1"/>
    <col min="5379" max="5379" width="29.7109375" style="2" customWidth="1"/>
    <col min="5380" max="5380" width="11.140625" style="2" customWidth="1"/>
    <col min="5381" max="5381" width="11.28515625" style="2" customWidth="1"/>
    <col min="5382" max="5382" width="11" style="2" customWidth="1"/>
    <col min="5383" max="5383" width="10.7109375" style="2" customWidth="1"/>
    <col min="5384" max="5384" width="10" style="2" customWidth="1"/>
    <col min="5385" max="5385" width="10.42578125" style="2" customWidth="1"/>
    <col min="5386" max="5387" width="9.7109375" style="2" customWidth="1"/>
    <col min="5388" max="5388" width="10" style="2" customWidth="1"/>
    <col min="5389" max="5390" width="7.85546875" style="2" customWidth="1"/>
    <col min="5391" max="5391" width="10.7109375" style="2" customWidth="1"/>
    <col min="5392" max="5392" width="10.42578125" style="2" customWidth="1"/>
    <col min="5393" max="5393" width="10.28515625" style="2" customWidth="1"/>
    <col min="5394" max="5394" width="9" style="2" customWidth="1"/>
    <col min="5395" max="5632" width="10.28515625" style="2"/>
    <col min="5633" max="5633" width="5.5703125" style="2" customWidth="1"/>
    <col min="5634" max="5634" width="6.85546875" style="2" customWidth="1"/>
    <col min="5635" max="5635" width="29.7109375" style="2" customWidth="1"/>
    <col min="5636" max="5636" width="11.140625" style="2" customWidth="1"/>
    <col min="5637" max="5637" width="11.28515625" style="2" customWidth="1"/>
    <col min="5638" max="5638" width="11" style="2" customWidth="1"/>
    <col min="5639" max="5639" width="10.7109375" style="2" customWidth="1"/>
    <col min="5640" max="5640" width="10" style="2" customWidth="1"/>
    <col min="5641" max="5641" width="10.42578125" style="2" customWidth="1"/>
    <col min="5642" max="5643" width="9.7109375" style="2" customWidth="1"/>
    <col min="5644" max="5644" width="10" style="2" customWidth="1"/>
    <col min="5645" max="5646" width="7.85546875" style="2" customWidth="1"/>
    <col min="5647" max="5647" width="10.7109375" style="2" customWidth="1"/>
    <col min="5648" max="5648" width="10.42578125" style="2" customWidth="1"/>
    <col min="5649" max="5649" width="10.28515625" style="2" customWidth="1"/>
    <col min="5650" max="5650" width="9" style="2" customWidth="1"/>
    <col min="5651" max="5888" width="10.28515625" style="2"/>
    <col min="5889" max="5889" width="5.5703125" style="2" customWidth="1"/>
    <col min="5890" max="5890" width="6.85546875" style="2" customWidth="1"/>
    <col min="5891" max="5891" width="29.7109375" style="2" customWidth="1"/>
    <col min="5892" max="5892" width="11.140625" style="2" customWidth="1"/>
    <col min="5893" max="5893" width="11.28515625" style="2" customWidth="1"/>
    <col min="5894" max="5894" width="11" style="2" customWidth="1"/>
    <col min="5895" max="5895" width="10.7109375" style="2" customWidth="1"/>
    <col min="5896" max="5896" width="10" style="2" customWidth="1"/>
    <col min="5897" max="5897" width="10.42578125" style="2" customWidth="1"/>
    <col min="5898" max="5899" width="9.7109375" style="2" customWidth="1"/>
    <col min="5900" max="5900" width="10" style="2" customWidth="1"/>
    <col min="5901" max="5902" width="7.85546875" style="2" customWidth="1"/>
    <col min="5903" max="5903" width="10.7109375" style="2" customWidth="1"/>
    <col min="5904" max="5904" width="10.42578125" style="2" customWidth="1"/>
    <col min="5905" max="5905" width="10.28515625" style="2" customWidth="1"/>
    <col min="5906" max="5906" width="9" style="2" customWidth="1"/>
    <col min="5907" max="6144" width="10.28515625" style="2"/>
    <col min="6145" max="6145" width="5.5703125" style="2" customWidth="1"/>
    <col min="6146" max="6146" width="6.85546875" style="2" customWidth="1"/>
    <col min="6147" max="6147" width="29.7109375" style="2" customWidth="1"/>
    <col min="6148" max="6148" width="11.140625" style="2" customWidth="1"/>
    <col min="6149" max="6149" width="11.28515625" style="2" customWidth="1"/>
    <col min="6150" max="6150" width="11" style="2" customWidth="1"/>
    <col min="6151" max="6151" width="10.7109375" style="2" customWidth="1"/>
    <col min="6152" max="6152" width="10" style="2" customWidth="1"/>
    <col min="6153" max="6153" width="10.42578125" style="2" customWidth="1"/>
    <col min="6154" max="6155" width="9.7109375" style="2" customWidth="1"/>
    <col min="6156" max="6156" width="10" style="2" customWidth="1"/>
    <col min="6157" max="6158" width="7.85546875" style="2" customWidth="1"/>
    <col min="6159" max="6159" width="10.7109375" style="2" customWidth="1"/>
    <col min="6160" max="6160" width="10.42578125" style="2" customWidth="1"/>
    <col min="6161" max="6161" width="10.28515625" style="2" customWidth="1"/>
    <col min="6162" max="6162" width="9" style="2" customWidth="1"/>
    <col min="6163" max="6400" width="10.28515625" style="2"/>
    <col min="6401" max="6401" width="5.5703125" style="2" customWidth="1"/>
    <col min="6402" max="6402" width="6.85546875" style="2" customWidth="1"/>
    <col min="6403" max="6403" width="29.7109375" style="2" customWidth="1"/>
    <col min="6404" max="6404" width="11.140625" style="2" customWidth="1"/>
    <col min="6405" max="6405" width="11.28515625" style="2" customWidth="1"/>
    <col min="6406" max="6406" width="11" style="2" customWidth="1"/>
    <col min="6407" max="6407" width="10.7109375" style="2" customWidth="1"/>
    <col min="6408" max="6408" width="10" style="2" customWidth="1"/>
    <col min="6409" max="6409" width="10.42578125" style="2" customWidth="1"/>
    <col min="6410" max="6411" width="9.7109375" style="2" customWidth="1"/>
    <col min="6412" max="6412" width="10" style="2" customWidth="1"/>
    <col min="6413" max="6414" width="7.85546875" style="2" customWidth="1"/>
    <col min="6415" max="6415" width="10.7109375" style="2" customWidth="1"/>
    <col min="6416" max="6416" width="10.42578125" style="2" customWidth="1"/>
    <col min="6417" max="6417" width="10.28515625" style="2" customWidth="1"/>
    <col min="6418" max="6418" width="9" style="2" customWidth="1"/>
    <col min="6419" max="6656" width="10.28515625" style="2"/>
    <col min="6657" max="6657" width="5.5703125" style="2" customWidth="1"/>
    <col min="6658" max="6658" width="6.85546875" style="2" customWidth="1"/>
    <col min="6659" max="6659" width="29.7109375" style="2" customWidth="1"/>
    <col min="6660" max="6660" width="11.140625" style="2" customWidth="1"/>
    <col min="6661" max="6661" width="11.28515625" style="2" customWidth="1"/>
    <col min="6662" max="6662" width="11" style="2" customWidth="1"/>
    <col min="6663" max="6663" width="10.7109375" style="2" customWidth="1"/>
    <col min="6664" max="6664" width="10" style="2" customWidth="1"/>
    <col min="6665" max="6665" width="10.42578125" style="2" customWidth="1"/>
    <col min="6666" max="6667" width="9.7109375" style="2" customWidth="1"/>
    <col min="6668" max="6668" width="10" style="2" customWidth="1"/>
    <col min="6669" max="6670" width="7.85546875" style="2" customWidth="1"/>
    <col min="6671" max="6671" width="10.7109375" style="2" customWidth="1"/>
    <col min="6672" max="6672" width="10.42578125" style="2" customWidth="1"/>
    <col min="6673" max="6673" width="10.28515625" style="2" customWidth="1"/>
    <col min="6674" max="6674" width="9" style="2" customWidth="1"/>
    <col min="6675" max="6912" width="10.28515625" style="2"/>
    <col min="6913" max="6913" width="5.5703125" style="2" customWidth="1"/>
    <col min="6914" max="6914" width="6.85546875" style="2" customWidth="1"/>
    <col min="6915" max="6915" width="29.7109375" style="2" customWidth="1"/>
    <col min="6916" max="6916" width="11.140625" style="2" customWidth="1"/>
    <col min="6917" max="6917" width="11.28515625" style="2" customWidth="1"/>
    <col min="6918" max="6918" width="11" style="2" customWidth="1"/>
    <col min="6919" max="6919" width="10.7109375" style="2" customWidth="1"/>
    <col min="6920" max="6920" width="10" style="2" customWidth="1"/>
    <col min="6921" max="6921" width="10.42578125" style="2" customWidth="1"/>
    <col min="6922" max="6923" width="9.7109375" style="2" customWidth="1"/>
    <col min="6924" max="6924" width="10" style="2" customWidth="1"/>
    <col min="6925" max="6926" width="7.85546875" style="2" customWidth="1"/>
    <col min="6927" max="6927" width="10.7109375" style="2" customWidth="1"/>
    <col min="6928" max="6928" width="10.42578125" style="2" customWidth="1"/>
    <col min="6929" max="6929" width="10.28515625" style="2" customWidth="1"/>
    <col min="6930" max="6930" width="9" style="2" customWidth="1"/>
    <col min="6931" max="7168" width="10.28515625" style="2"/>
    <col min="7169" max="7169" width="5.5703125" style="2" customWidth="1"/>
    <col min="7170" max="7170" width="6.85546875" style="2" customWidth="1"/>
    <col min="7171" max="7171" width="29.7109375" style="2" customWidth="1"/>
    <col min="7172" max="7172" width="11.140625" style="2" customWidth="1"/>
    <col min="7173" max="7173" width="11.28515625" style="2" customWidth="1"/>
    <col min="7174" max="7174" width="11" style="2" customWidth="1"/>
    <col min="7175" max="7175" width="10.7109375" style="2" customWidth="1"/>
    <col min="7176" max="7176" width="10" style="2" customWidth="1"/>
    <col min="7177" max="7177" width="10.42578125" style="2" customWidth="1"/>
    <col min="7178" max="7179" width="9.7109375" style="2" customWidth="1"/>
    <col min="7180" max="7180" width="10" style="2" customWidth="1"/>
    <col min="7181" max="7182" width="7.85546875" style="2" customWidth="1"/>
    <col min="7183" max="7183" width="10.7109375" style="2" customWidth="1"/>
    <col min="7184" max="7184" width="10.42578125" style="2" customWidth="1"/>
    <col min="7185" max="7185" width="10.28515625" style="2" customWidth="1"/>
    <col min="7186" max="7186" width="9" style="2" customWidth="1"/>
    <col min="7187" max="7424" width="10.28515625" style="2"/>
    <col min="7425" max="7425" width="5.5703125" style="2" customWidth="1"/>
    <col min="7426" max="7426" width="6.85546875" style="2" customWidth="1"/>
    <col min="7427" max="7427" width="29.7109375" style="2" customWidth="1"/>
    <col min="7428" max="7428" width="11.140625" style="2" customWidth="1"/>
    <col min="7429" max="7429" width="11.28515625" style="2" customWidth="1"/>
    <col min="7430" max="7430" width="11" style="2" customWidth="1"/>
    <col min="7431" max="7431" width="10.7109375" style="2" customWidth="1"/>
    <col min="7432" max="7432" width="10" style="2" customWidth="1"/>
    <col min="7433" max="7433" width="10.42578125" style="2" customWidth="1"/>
    <col min="7434" max="7435" width="9.7109375" style="2" customWidth="1"/>
    <col min="7436" max="7436" width="10" style="2" customWidth="1"/>
    <col min="7437" max="7438" width="7.85546875" style="2" customWidth="1"/>
    <col min="7439" max="7439" width="10.7109375" style="2" customWidth="1"/>
    <col min="7440" max="7440" width="10.42578125" style="2" customWidth="1"/>
    <col min="7441" max="7441" width="10.28515625" style="2" customWidth="1"/>
    <col min="7442" max="7442" width="9" style="2" customWidth="1"/>
    <col min="7443" max="7680" width="10.28515625" style="2"/>
    <col min="7681" max="7681" width="5.5703125" style="2" customWidth="1"/>
    <col min="7682" max="7682" width="6.85546875" style="2" customWidth="1"/>
    <col min="7683" max="7683" width="29.7109375" style="2" customWidth="1"/>
    <col min="7684" max="7684" width="11.140625" style="2" customWidth="1"/>
    <col min="7685" max="7685" width="11.28515625" style="2" customWidth="1"/>
    <col min="7686" max="7686" width="11" style="2" customWidth="1"/>
    <col min="7687" max="7687" width="10.7109375" style="2" customWidth="1"/>
    <col min="7688" max="7688" width="10" style="2" customWidth="1"/>
    <col min="7689" max="7689" width="10.42578125" style="2" customWidth="1"/>
    <col min="7690" max="7691" width="9.7109375" style="2" customWidth="1"/>
    <col min="7692" max="7692" width="10" style="2" customWidth="1"/>
    <col min="7693" max="7694" width="7.85546875" style="2" customWidth="1"/>
    <col min="7695" max="7695" width="10.7109375" style="2" customWidth="1"/>
    <col min="7696" max="7696" width="10.42578125" style="2" customWidth="1"/>
    <col min="7697" max="7697" width="10.28515625" style="2" customWidth="1"/>
    <col min="7698" max="7698" width="9" style="2" customWidth="1"/>
    <col min="7699" max="7936" width="10.28515625" style="2"/>
    <col min="7937" max="7937" width="5.5703125" style="2" customWidth="1"/>
    <col min="7938" max="7938" width="6.85546875" style="2" customWidth="1"/>
    <col min="7939" max="7939" width="29.7109375" style="2" customWidth="1"/>
    <col min="7940" max="7940" width="11.140625" style="2" customWidth="1"/>
    <col min="7941" max="7941" width="11.28515625" style="2" customWidth="1"/>
    <col min="7942" max="7942" width="11" style="2" customWidth="1"/>
    <col min="7943" max="7943" width="10.7109375" style="2" customWidth="1"/>
    <col min="7944" max="7944" width="10" style="2" customWidth="1"/>
    <col min="7945" max="7945" width="10.42578125" style="2" customWidth="1"/>
    <col min="7946" max="7947" width="9.7109375" style="2" customWidth="1"/>
    <col min="7948" max="7948" width="10" style="2" customWidth="1"/>
    <col min="7949" max="7950" width="7.85546875" style="2" customWidth="1"/>
    <col min="7951" max="7951" width="10.7109375" style="2" customWidth="1"/>
    <col min="7952" max="7952" width="10.42578125" style="2" customWidth="1"/>
    <col min="7953" max="7953" width="10.28515625" style="2" customWidth="1"/>
    <col min="7954" max="7954" width="9" style="2" customWidth="1"/>
    <col min="7955" max="8192" width="10.28515625" style="2"/>
    <col min="8193" max="8193" width="5.5703125" style="2" customWidth="1"/>
    <col min="8194" max="8194" width="6.85546875" style="2" customWidth="1"/>
    <col min="8195" max="8195" width="29.7109375" style="2" customWidth="1"/>
    <col min="8196" max="8196" width="11.140625" style="2" customWidth="1"/>
    <col min="8197" max="8197" width="11.28515625" style="2" customWidth="1"/>
    <col min="8198" max="8198" width="11" style="2" customWidth="1"/>
    <col min="8199" max="8199" width="10.7109375" style="2" customWidth="1"/>
    <col min="8200" max="8200" width="10" style="2" customWidth="1"/>
    <col min="8201" max="8201" width="10.42578125" style="2" customWidth="1"/>
    <col min="8202" max="8203" width="9.7109375" style="2" customWidth="1"/>
    <col min="8204" max="8204" width="10" style="2" customWidth="1"/>
    <col min="8205" max="8206" width="7.85546875" style="2" customWidth="1"/>
    <col min="8207" max="8207" width="10.7109375" style="2" customWidth="1"/>
    <col min="8208" max="8208" width="10.42578125" style="2" customWidth="1"/>
    <col min="8209" max="8209" width="10.28515625" style="2" customWidth="1"/>
    <col min="8210" max="8210" width="9" style="2" customWidth="1"/>
    <col min="8211" max="8448" width="10.28515625" style="2"/>
    <col min="8449" max="8449" width="5.5703125" style="2" customWidth="1"/>
    <col min="8450" max="8450" width="6.85546875" style="2" customWidth="1"/>
    <col min="8451" max="8451" width="29.7109375" style="2" customWidth="1"/>
    <col min="8452" max="8452" width="11.140625" style="2" customWidth="1"/>
    <col min="8453" max="8453" width="11.28515625" style="2" customWidth="1"/>
    <col min="8454" max="8454" width="11" style="2" customWidth="1"/>
    <col min="8455" max="8455" width="10.7109375" style="2" customWidth="1"/>
    <col min="8456" max="8456" width="10" style="2" customWidth="1"/>
    <col min="8457" max="8457" width="10.42578125" style="2" customWidth="1"/>
    <col min="8458" max="8459" width="9.7109375" style="2" customWidth="1"/>
    <col min="8460" max="8460" width="10" style="2" customWidth="1"/>
    <col min="8461" max="8462" width="7.85546875" style="2" customWidth="1"/>
    <col min="8463" max="8463" width="10.7109375" style="2" customWidth="1"/>
    <col min="8464" max="8464" width="10.42578125" style="2" customWidth="1"/>
    <col min="8465" max="8465" width="10.28515625" style="2" customWidth="1"/>
    <col min="8466" max="8466" width="9" style="2" customWidth="1"/>
    <col min="8467" max="8704" width="10.28515625" style="2"/>
    <col min="8705" max="8705" width="5.5703125" style="2" customWidth="1"/>
    <col min="8706" max="8706" width="6.85546875" style="2" customWidth="1"/>
    <col min="8707" max="8707" width="29.7109375" style="2" customWidth="1"/>
    <col min="8708" max="8708" width="11.140625" style="2" customWidth="1"/>
    <col min="8709" max="8709" width="11.28515625" style="2" customWidth="1"/>
    <col min="8710" max="8710" width="11" style="2" customWidth="1"/>
    <col min="8711" max="8711" width="10.7109375" style="2" customWidth="1"/>
    <col min="8712" max="8712" width="10" style="2" customWidth="1"/>
    <col min="8713" max="8713" width="10.42578125" style="2" customWidth="1"/>
    <col min="8714" max="8715" width="9.7109375" style="2" customWidth="1"/>
    <col min="8716" max="8716" width="10" style="2" customWidth="1"/>
    <col min="8717" max="8718" width="7.85546875" style="2" customWidth="1"/>
    <col min="8719" max="8719" width="10.7109375" style="2" customWidth="1"/>
    <col min="8720" max="8720" width="10.42578125" style="2" customWidth="1"/>
    <col min="8721" max="8721" width="10.28515625" style="2" customWidth="1"/>
    <col min="8722" max="8722" width="9" style="2" customWidth="1"/>
    <col min="8723" max="8960" width="10.28515625" style="2"/>
    <col min="8961" max="8961" width="5.5703125" style="2" customWidth="1"/>
    <col min="8962" max="8962" width="6.85546875" style="2" customWidth="1"/>
    <col min="8963" max="8963" width="29.7109375" style="2" customWidth="1"/>
    <col min="8964" max="8964" width="11.140625" style="2" customWidth="1"/>
    <col min="8965" max="8965" width="11.28515625" style="2" customWidth="1"/>
    <col min="8966" max="8966" width="11" style="2" customWidth="1"/>
    <col min="8967" max="8967" width="10.7109375" style="2" customWidth="1"/>
    <col min="8968" max="8968" width="10" style="2" customWidth="1"/>
    <col min="8969" max="8969" width="10.42578125" style="2" customWidth="1"/>
    <col min="8970" max="8971" width="9.7109375" style="2" customWidth="1"/>
    <col min="8972" max="8972" width="10" style="2" customWidth="1"/>
    <col min="8973" max="8974" width="7.85546875" style="2" customWidth="1"/>
    <col min="8975" max="8975" width="10.7109375" style="2" customWidth="1"/>
    <col min="8976" max="8976" width="10.42578125" style="2" customWidth="1"/>
    <col min="8977" max="8977" width="10.28515625" style="2" customWidth="1"/>
    <col min="8978" max="8978" width="9" style="2" customWidth="1"/>
    <col min="8979" max="9216" width="10.28515625" style="2"/>
    <col min="9217" max="9217" width="5.5703125" style="2" customWidth="1"/>
    <col min="9218" max="9218" width="6.85546875" style="2" customWidth="1"/>
    <col min="9219" max="9219" width="29.7109375" style="2" customWidth="1"/>
    <col min="9220" max="9220" width="11.140625" style="2" customWidth="1"/>
    <col min="9221" max="9221" width="11.28515625" style="2" customWidth="1"/>
    <col min="9222" max="9222" width="11" style="2" customWidth="1"/>
    <col min="9223" max="9223" width="10.7109375" style="2" customWidth="1"/>
    <col min="9224" max="9224" width="10" style="2" customWidth="1"/>
    <col min="9225" max="9225" width="10.42578125" style="2" customWidth="1"/>
    <col min="9226" max="9227" width="9.7109375" style="2" customWidth="1"/>
    <col min="9228" max="9228" width="10" style="2" customWidth="1"/>
    <col min="9229" max="9230" width="7.85546875" style="2" customWidth="1"/>
    <col min="9231" max="9231" width="10.7109375" style="2" customWidth="1"/>
    <col min="9232" max="9232" width="10.42578125" style="2" customWidth="1"/>
    <col min="9233" max="9233" width="10.28515625" style="2" customWidth="1"/>
    <col min="9234" max="9234" width="9" style="2" customWidth="1"/>
    <col min="9235" max="9472" width="10.28515625" style="2"/>
    <col min="9473" max="9473" width="5.5703125" style="2" customWidth="1"/>
    <col min="9474" max="9474" width="6.85546875" style="2" customWidth="1"/>
    <col min="9475" max="9475" width="29.7109375" style="2" customWidth="1"/>
    <col min="9476" max="9476" width="11.140625" style="2" customWidth="1"/>
    <col min="9477" max="9477" width="11.28515625" style="2" customWidth="1"/>
    <col min="9478" max="9478" width="11" style="2" customWidth="1"/>
    <col min="9479" max="9479" width="10.7109375" style="2" customWidth="1"/>
    <col min="9480" max="9480" width="10" style="2" customWidth="1"/>
    <col min="9481" max="9481" width="10.42578125" style="2" customWidth="1"/>
    <col min="9482" max="9483" width="9.7109375" style="2" customWidth="1"/>
    <col min="9484" max="9484" width="10" style="2" customWidth="1"/>
    <col min="9485" max="9486" width="7.85546875" style="2" customWidth="1"/>
    <col min="9487" max="9487" width="10.7109375" style="2" customWidth="1"/>
    <col min="9488" max="9488" width="10.42578125" style="2" customWidth="1"/>
    <col min="9489" max="9489" width="10.28515625" style="2" customWidth="1"/>
    <col min="9490" max="9490" width="9" style="2" customWidth="1"/>
    <col min="9491" max="9728" width="10.28515625" style="2"/>
    <col min="9729" max="9729" width="5.5703125" style="2" customWidth="1"/>
    <col min="9730" max="9730" width="6.85546875" style="2" customWidth="1"/>
    <col min="9731" max="9731" width="29.7109375" style="2" customWidth="1"/>
    <col min="9732" max="9732" width="11.140625" style="2" customWidth="1"/>
    <col min="9733" max="9733" width="11.28515625" style="2" customWidth="1"/>
    <col min="9734" max="9734" width="11" style="2" customWidth="1"/>
    <col min="9735" max="9735" width="10.7109375" style="2" customWidth="1"/>
    <col min="9736" max="9736" width="10" style="2" customWidth="1"/>
    <col min="9737" max="9737" width="10.42578125" style="2" customWidth="1"/>
    <col min="9738" max="9739" width="9.7109375" style="2" customWidth="1"/>
    <col min="9740" max="9740" width="10" style="2" customWidth="1"/>
    <col min="9741" max="9742" width="7.85546875" style="2" customWidth="1"/>
    <col min="9743" max="9743" width="10.7109375" style="2" customWidth="1"/>
    <col min="9744" max="9744" width="10.42578125" style="2" customWidth="1"/>
    <col min="9745" max="9745" width="10.28515625" style="2" customWidth="1"/>
    <col min="9746" max="9746" width="9" style="2" customWidth="1"/>
    <col min="9747" max="9984" width="10.28515625" style="2"/>
    <col min="9985" max="9985" width="5.5703125" style="2" customWidth="1"/>
    <col min="9986" max="9986" width="6.85546875" style="2" customWidth="1"/>
    <col min="9987" max="9987" width="29.7109375" style="2" customWidth="1"/>
    <col min="9988" max="9988" width="11.140625" style="2" customWidth="1"/>
    <col min="9989" max="9989" width="11.28515625" style="2" customWidth="1"/>
    <col min="9990" max="9990" width="11" style="2" customWidth="1"/>
    <col min="9991" max="9991" width="10.7109375" style="2" customWidth="1"/>
    <col min="9992" max="9992" width="10" style="2" customWidth="1"/>
    <col min="9993" max="9993" width="10.42578125" style="2" customWidth="1"/>
    <col min="9994" max="9995" width="9.7109375" style="2" customWidth="1"/>
    <col min="9996" max="9996" width="10" style="2" customWidth="1"/>
    <col min="9997" max="9998" width="7.85546875" style="2" customWidth="1"/>
    <col min="9999" max="9999" width="10.7109375" style="2" customWidth="1"/>
    <col min="10000" max="10000" width="10.42578125" style="2" customWidth="1"/>
    <col min="10001" max="10001" width="10.28515625" style="2" customWidth="1"/>
    <col min="10002" max="10002" width="9" style="2" customWidth="1"/>
    <col min="10003" max="10240" width="10.28515625" style="2"/>
    <col min="10241" max="10241" width="5.5703125" style="2" customWidth="1"/>
    <col min="10242" max="10242" width="6.85546875" style="2" customWidth="1"/>
    <col min="10243" max="10243" width="29.7109375" style="2" customWidth="1"/>
    <col min="10244" max="10244" width="11.140625" style="2" customWidth="1"/>
    <col min="10245" max="10245" width="11.28515625" style="2" customWidth="1"/>
    <col min="10246" max="10246" width="11" style="2" customWidth="1"/>
    <col min="10247" max="10247" width="10.7109375" style="2" customWidth="1"/>
    <col min="10248" max="10248" width="10" style="2" customWidth="1"/>
    <col min="10249" max="10249" width="10.42578125" style="2" customWidth="1"/>
    <col min="10250" max="10251" width="9.7109375" style="2" customWidth="1"/>
    <col min="10252" max="10252" width="10" style="2" customWidth="1"/>
    <col min="10253" max="10254" width="7.85546875" style="2" customWidth="1"/>
    <col min="10255" max="10255" width="10.7109375" style="2" customWidth="1"/>
    <col min="10256" max="10256" width="10.42578125" style="2" customWidth="1"/>
    <col min="10257" max="10257" width="10.28515625" style="2" customWidth="1"/>
    <col min="10258" max="10258" width="9" style="2" customWidth="1"/>
    <col min="10259" max="10496" width="10.28515625" style="2"/>
    <col min="10497" max="10497" width="5.5703125" style="2" customWidth="1"/>
    <col min="10498" max="10498" width="6.85546875" style="2" customWidth="1"/>
    <col min="10499" max="10499" width="29.7109375" style="2" customWidth="1"/>
    <col min="10500" max="10500" width="11.140625" style="2" customWidth="1"/>
    <col min="10501" max="10501" width="11.28515625" style="2" customWidth="1"/>
    <col min="10502" max="10502" width="11" style="2" customWidth="1"/>
    <col min="10503" max="10503" width="10.7109375" style="2" customWidth="1"/>
    <col min="10504" max="10504" width="10" style="2" customWidth="1"/>
    <col min="10505" max="10505" width="10.42578125" style="2" customWidth="1"/>
    <col min="10506" max="10507" width="9.7109375" style="2" customWidth="1"/>
    <col min="10508" max="10508" width="10" style="2" customWidth="1"/>
    <col min="10509" max="10510" width="7.85546875" style="2" customWidth="1"/>
    <col min="10511" max="10511" width="10.7109375" style="2" customWidth="1"/>
    <col min="10512" max="10512" width="10.42578125" style="2" customWidth="1"/>
    <col min="10513" max="10513" width="10.28515625" style="2" customWidth="1"/>
    <col min="10514" max="10514" width="9" style="2" customWidth="1"/>
    <col min="10515" max="10752" width="10.28515625" style="2"/>
    <col min="10753" max="10753" width="5.5703125" style="2" customWidth="1"/>
    <col min="10754" max="10754" width="6.85546875" style="2" customWidth="1"/>
    <col min="10755" max="10755" width="29.7109375" style="2" customWidth="1"/>
    <col min="10756" max="10756" width="11.140625" style="2" customWidth="1"/>
    <col min="10757" max="10757" width="11.28515625" style="2" customWidth="1"/>
    <col min="10758" max="10758" width="11" style="2" customWidth="1"/>
    <col min="10759" max="10759" width="10.7109375" style="2" customWidth="1"/>
    <col min="10760" max="10760" width="10" style="2" customWidth="1"/>
    <col min="10761" max="10761" width="10.42578125" style="2" customWidth="1"/>
    <col min="10762" max="10763" width="9.7109375" style="2" customWidth="1"/>
    <col min="10764" max="10764" width="10" style="2" customWidth="1"/>
    <col min="10765" max="10766" width="7.85546875" style="2" customWidth="1"/>
    <col min="10767" max="10767" width="10.7109375" style="2" customWidth="1"/>
    <col min="10768" max="10768" width="10.42578125" style="2" customWidth="1"/>
    <col min="10769" max="10769" width="10.28515625" style="2" customWidth="1"/>
    <col min="10770" max="10770" width="9" style="2" customWidth="1"/>
    <col min="10771" max="11008" width="10.28515625" style="2"/>
    <col min="11009" max="11009" width="5.5703125" style="2" customWidth="1"/>
    <col min="11010" max="11010" width="6.85546875" style="2" customWidth="1"/>
    <col min="11011" max="11011" width="29.7109375" style="2" customWidth="1"/>
    <col min="11012" max="11012" width="11.140625" style="2" customWidth="1"/>
    <col min="11013" max="11013" width="11.28515625" style="2" customWidth="1"/>
    <col min="11014" max="11014" width="11" style="2" customWidth="1"/>
    <col min="11015" max="11015" width="10.7109375" style="2" customWidth="1"/>
    <col min="11016" max="11016" width="10" style="2" customWidth="1"/>
    <col min="11017" max="11017" width="10.42578125" style="2" customWidth="1"/>
    <col min="11018" max="11019" width="9.7109375" style="2" customWidth="1"/>
    <col min="11020" max="11020" width="10" style="2" customWidth="1"/>
    <col min="11021" max="11022" width="7.85546875" style="2" customWidth="1"/>
    <col min="11023" max="11023" width="10.7109375" style="2" customWidth="1"/>
    <col min="11024" max="11024" width="10.42578125" style="2" customWidth="1"/>
    <col min="11025" max="11025" width="10.28515625" style="2" customWidth="1"/>
    <col min="11026" max="11026" width="9" style="2" customWidth="1"/>
    <col min="11027" max="11264" width="10.28515625" style="2"/>
    <col min="11265" max="11265" width="5.5703125" style="2" customWidth="1"/>
    <col min="11266" max="11266" width="6.85546875" style="2" customWidth="1"/>
    <col min="11267" max="11267" width="29.7109375" style="2" customWidth="1"/>
    <col min="11268" max="11268" width="11.140625" style="2" customWidth="1"/>
    <col min="11269" max="11269" width="11.28515625" style="2" customWidth="1"/>
    <col min="11270" max="11270" width="11" style="2" customWidth="1"/>
    <col min="11271" max="11271" width="10.7109375" style="2" customWidth="1"/>
    <col min="11272" max="11272" width="10" style="2" customWidth="1"/>
    <col min="11273" max="11273" width="10.42578125" style="2" customWidth="1"/>
    <col min="11274" max="11275" width="9.7109375" style="2" customWidth="1"/>
    <col min="11276" max="11276" width="10" style="2" customWidth="1"/>
    <col min="11277" max="11278" width="7.85546875" style="2" customWidth="1"/>
    <col min="11279" max="11279" width="10.7109375" style="2" customWidth="1"/>
    <col min="11280" max="11280" width="10.42578125" style="2" customWidth="1"/>
    <col min="11281" max="11281" width="10.28515625" style="2" customWidth="1"/>
    <col min="11282" max="11282" width="9" style="2" customWidth="1"/>
    <col min="11283" max="11520" width="10.28515625" style="2"/>
    <col min="11521" max="11521" width="5.5703125" style="2" customWidth="1"/>
    <col min="11522" max="11522" width="6.85546875" style="2" customWidth="1"/>
    <col min="11523" max="11523" width="29.7109375" style="2" customWidth="1"/>
    <col min="11524" max="11524" width="11.140625" style="2" customWidth="1"/>
    <col min="11525" max="11525" width="11.28515625" style="2" customWidth="1"/>
    <col min="11526" max="11526" width="11" style="2" customWidth="1"/>
    <col min="11527" max="11527" width="10.7109375" style="2" customWidth="1"/>
    <col min="11528" max="11528" width="10" style="2" customWidth="1"/>
    <col min="11529" max="11529" width="10.42578125" style="2" customWidth="1"/>
    <col min="11530" max="11531" width="9.7109375" style="2" customWidth="1"/>
    <col min="11532" max="11532" width="10" style="2" customWidth="1"/>
    <col min="11533" max="11534" width="7.85546875" style="2" customWidth="1"/>
    <col min="11535" max="11535" width="10.7109375" style="2" customWidth="1"/>
    <col min="11536" max="11536" width="10.42578125" style="2" customWidth="1"/>
    <col min="11537" max="11537" width="10.28515625" style="2" customWidth="1"/>
    <col min="11538" max="11538" width="9" style="2" customWidth="1"/>
    <col min="11539" max="11776" width="10.28515625" style="2"/>
    <col min="11777" max="11777" width="5.5703125" style="2" customWidth="1"/>
    <col min="11778" max="11778" width="6.85546875" style="2" customWidth="1"/>
    <col min="11779" max="11779" width="29.7109375" style="2" customWidth="1"/>
    <col min="11780" max="11780" width="11.140625" style="2" customWidth="1"/>
    <col min="11781" max="11781" width="11.28515625" style="2" customWidth="1"/>
    <col min="11782" max="11782" width="11" style="2" customWidth="1"/>
    <col min="11783" max="11783" width="10.7109375" style="2" customWidth="1"/>
    <col min="11784" max="11784" width="10" style="2" customWidth="1"/>
    <col min="11785" max="11785" width="10.42578125" style="2" customWidth="1"/>
    <col min="11786" max="11787" width="9.7109375" style="2" customWidth="1"/>
    <col min="11788" max="11788" width="10" style="2" customWidth="1"/>
    <col min="11789" max="11790" width="7.85546875" style="2" customWidth="1"/>
    <col min="11791" max="11791" width="10.7109375" style="2" customWidth="1"/>
    <col min="11792" max="11792" width="10.42578125" style="2" customWidth="1"/>
    <col min="11793" max="11793" width="10.28515625" style="2" customWidth="1"/>
    <col min="11794" max="11794" width="9" style="2" customWidth="1"/>
    <col min="11795" max="12032" width="10.28515625" style="2"/>
    <col min="12033" max="12033" width="5.5703125" style="2" customWidth="1"/>
    <col min="12034" max="12034" width="6.85546875" style="2" customWidth="1"/>
    <col min="12035" max="12035" width="29.7109375" style="2" customWidth="1"/>
    <col min="12036" max="12036" width="11.140625" style="2" customWidth="1"/>
    <col min="12037" max="12037" width="11.28515625" style="2" customWidth="1"/>
    <col min="12038" max="12038" width="11" style="2" customWidth="1"/>
    <col min="12039" max="12039" width="10.7109375" style="2" customWidth="1"/>
    <col min="12040" max="12040" width="10" style="2" customWidth="1"/>
    <col min="12041" max="12041" width="10.42578125" style="2" customWidth="1"/>
    <col min="12042" max="12043" width="9.7109375" style="2" customWidth="1"/>
    <col min="12044" max="12044" width="10" style="2" customWidth="1"/>
    <col min="12045" max="12046" width="7.85546875" style="2" customWidth="1"/>
    <col min="12047" max="12047" width="10.7109375" style="2" customWidth="1"/>
    <col min="12048" max="12048" width="10.42578125" style="2" customWidth="1"/>
    <col min="12049" max="12049" width="10.28515625" style="2" customWidth="1"/>
    <col min="12050" max="12050" width="9" style="2" customWidth="1"/>
    <col min="12051" max="12288" width="10.28515625" style="2"/>
    <col min="12289" max="12289" width="5.5703125" style="2" customWidth="1"/>
    <col min="12290" max="12290" width="6.85546875" style="2" customWidth="1"/>
    <col min="12291" max="12291" width="29.7109375" style="2" customWidth="1"/>
    <col min="12292" max="12292" width="11.140625" style="2" customWidth="1"/>
    <col min="12293" max="12293" width="11.28515625" style="2" customWidth="1"/>
    <col min="12294" max="12294" width="11" style="2" customWidth="1"/>
    <col min="12295" max="12295" width="10.7109375" style="2" customWidth="1"/>
    <col min="12296" max="12296" width="10" style="2" customWidth="1"/>
    <col min="12297" max="12297" width="10.42578125" style="2" customWidth="1"/>
    <col min="12298" max="12299" width="9.7109375" style="2" customWidth="1"/>
    <col min="12300" max="12300" width="10" style="2" customWidth="1"/>
    <col min="12301" max="12302" width="7.85546875" style="2" customWidth="1"/>
    <col min="12303" max="12303" width="10.7109375" style="2" customWidth="1"/>
    <col min="12304" max="12304" width="10.42578125" style="2" customWidth="1"/>
    <col min="12305" max="12305" width="10.28515625" style="2" customWidth="1"/>
    <col min="12306" max="12306" width="9" style="2" customWidth="1"/>
    <col min="12307" max="12544" width="10.28515625" style="2"/>
    <col min="12545" max="12545" width="5.5703125" style="2" customWidth="1"/>
    <col min="12546" max="12546" width="6.85546875" style="2" customWidth="1"/>
    <col min="12547" max="12547" width="29.7109375" style="2" customWidth="1"/>
    <col min="12548" max="12548" width="11.140625" style="2" customWidth="1"/>
    <col min="12549" max="12549" width="11.28515625" style="2" customWidth="1"/>
    <col min="12550" max="12550" width="11" style="2" customWidth="1"/>
    <col min="12551" max="12551" width="10.7109375" style="2" customWidth="1"/>
    <col min="12552" max="12552" width="10" style="2" customWidth="1"/>
    <col min="12553" max="12553" width="10.42578125" style="2" customWidth="1"/>
    <col min="12554" max="12555" width="9.7109375" style="2" customWidth="1"/>
    <col min="12556" max="12556" width="10" style="2" customWidth="1"/>
    <col min="12557" max="12558" width="7.85546875" style="2" customWidth="1"/>
    <col min="12559" max="12559" width="10.7109375" style="2" customWidth="1"/>
    <col min="12560" max="12560" width="10.42578125" style="2" customWidth="1"/>
    <col min="12561" max="12561" width="10.28515625" style="2" customWidth="1"/>
    <col min="12562" max="12562" width="9" style="2" customWidth="1"/>
    <col min="12563" max="12800" width="10.28515625" style="2"/>
    <col min="12801" max="12801" width="5.5703125" style="2" customWidth="1"/>
    <col min="12802" max="12802" width="6.85546875" style="2" customWidth="1"/>
    <col min="12803" max="12803" width="29.7109375" style="2" customWidth="1"/>
    <col min="12804" max="12804" width="11.140625" style="2" customWidth="1"/>
    <col min="12805" max="12805" width="11.28515625" style="2" customWidth="1"/>
    <col min="12806" max="12806" width="11" style="2" customWidth="1"/>
    <col min="12807" max="12807" width="10.7109375" style="2" customWidth="1"/>
    <col min="12808" max="12808" width="10" style="2" customWidth="1"/>
    <col min="12809" max="12809" width="10.42578125" style="2" customWidth="1"/>
    <col min="12810" max="12811" width="9.7109375" style="2" customWidth="1"/>
    <col min="12812" max="12812" width="10" style="2" customWidth="1"/>
    <col min="12813" max="12814" width="7.85546875" style="2" customWidth="1"/>
    <col min="12815" max="12815" width="10.7109375" style="2" customWidth="1"/>
    <col min="12816" max="12816" width="10.42578125" style="2" customWidth="1"/>
    <col min="12817" max="12817" width="10.28515625" style="2" customWidth="1"/>
    <col min="12818" max="12818" width="9" style="2" customWidth="1"/>
    <col min="12819" max="13056" width="10.28515625" style="2"/>
    <col min="13057" max="13057" width="5.5703125" style="2" customWidth="1"/>
    <col min="13058" max="13058" width="6.85546875" style="2" customWidth="1"/>
    <col min="13059" max="13059" width="29.7109375" style="2" customWidth="1"/>
    <col min="13060" max="13060" width="11.140625" style="2" customWidth="1"/>
    <col min="13061" max="13061" width="11.28515625" style="2" customWidth="1"/>
    <col min="13062" max="13062" width="11" style="2" customWidth="1"/>
    <col min="13063" max="13063" width="10.7109375" style="2" customWidth="1"/>
    <col min="13064" max="13064" width="10" style="2" customWidth="1"/>
    <col min="13065" max="13065" width="10.42578125" style="2" customWidth="1"/>
    <col min="13066" max="13067" width="9.7109375" style="2" customWidth="1"/>
    <col min="13068" max="13068" width="10" style="2" customWidth="1"/>
    <col min="13069" max="13070" width="7.85546875" style="2" customWidth="1"/>
    <col min="13071" max="13071" width="10.7109375" style="2" customWidth="1"/>
    <col min="13072" max="13072" width="10.42578125" style="2" customWidth="1"/>
    <col min="13073" max="13073" width="10.28515625" style="2" customWidth="1"/>
    <col min="13074" max="13074" width="9" style="2" customWidth="1"/>
    <col min="13075" max="13312" width="10.28515625" style="2"/>
    <col min="13313" max="13313" width="5.5703125" style="2" customWidth="1"/>
    <col min="13314" max="13314" width="6.85546875" style="2" customWidth="1"/>
    <col min="13315" max="13315" width="29.7109375" style="2" customWidth="1"/>
    <col min="13316" max="13316" width="11.140625" style="2" customWidth="1"/>
    <col min="13317" max="13317" width="11.28515625" style="2" customWidth="1"/>
    <col min="13318" max="13318" width="11" style="2" customWidth="1"/>
    <col min="13319" max="13319" width="10.7109375" style="2" customWidth="1"/>
    <col min="13320" max="13320" width="10" style="2" customWidth="1"/>
    <col min="13321" max="13321" width="10.42578125" style="2" customWidth="1"/>
    <col min="13322" max="13323" width="9.7109375" style="2" customWidth="1"/>
    <col min="13324" max="13324" width="10" style="2" customWidth="1"/>
    <col min="13325" max="13326" width="7.85546875" style="2" customWidth="1"/>
    <col min="13327" max="13327" width="10.7109375" style="2" customWidth="1"/>
    <col min="13328" max="13328" width="10.42578125" style="2" customWidth="1"/>
    <col min="13329" max="13329" width="10.28515625" style="2" customWidth="1"/>
    <col min="13330" max="13330" width="9" style="2" customWidth="1"/>
    <col min="13331" max="13568" width="10.28515625" style="2"/>
    <col min="13569" max="13569" width="5.5703125" style="2" customWidth="1"/>
    <col min="13570" max="13570" width="6.85546875" style="2" customWidth="1"/>
    <col min="13571" max="13571" width="29.7109375" style="2" customWidth="1"/>
    <col min="13572" max="13572" width="11.140625" style="2" customWidth="1"/>
    <col min="13573" max="13573" width="11.28515625" style="2" customWidth="1"/>
    <col min="13574" max="13574" width="11" style="2" customWidth="1"/>
    <col min="13575" max="13575" width="10.7109375" style="2" customWidth="1"/>
    <col min="13576" max="13576" width="10" style="2" customWidth="1"/>
    <col min="13577" max="13577" width="10.42578125" style="2" customWidth="1"/>
    <col min="13578" max="13579" width="9.7109375" style="2" customWidth="1"/>
    <col min="13580" max="13580" width="10" style="2" customWidth="1"/>
    <col min="13581" max="13582" width="7.85546875" style="2" customWidth="1"/>
    <col min="13583" max="13583" width="10.7109375" style="2" customWidth="1"/>
    <col min="13584" max="13584" width="10.42578125" style="2" customWidth="1"/>
    <col min="13585" max="13585" width="10.28515625" style="2" customWidth="1"/>
    <col min="13586" max="13586" width="9" style="2" customWidth="1"/>
    <col min="13587" max="13824" width="10.28515625" style="2"/>
    <col min="13825" max="13825" width="5.5703125" style="2" customWidth="1"/>
    <col min="13826" max="13826" width="6.85546875" style="2" customWidth="1"/>
    <col min="13827" max="13827" width="29.7109375" style="2" customWidth="1"/>
    <col min="13828" max="13828" width="11.140625" style="2" customWidth="1"/>
    <col min="13829" max="13829" width="11.28515625" style="2" customWidth="1"/>
    <col min="13830" max="13830" width="11" style="2" customWidth="1"/>
    <col min="13831" max="13831" width="10.7109375" style="2" customWidth="1"/>
    <col min="13832" max="13832" width="10" style="2" customWidth="1"/>
    <col min="13833" max="13833" width="10.42578125" style="2" customWidth="1"/>
    <col min="13834" max="13835" width="9.7109375" style="2" customWidth="1"/>
    <col min="13836" max="13836" width="10" style="2" customWidth="1"/>
    <col min="13837" max="13838" width="7.85546875" style="2" customWidth="1"/>
    <col min="13839" max="13839" width="10.7109375" style="2" customWidth="1"/>
    <col min="13840" max="13840" width="10.42578125" style="2" customWidth="1"/>
    <col min="13841" max="13841" width="10.28515625" style="2" customWidth="1"/>
    <col min="13842" max="13842" width="9" style="2" customWidth="1"/>
    <col min="13843" max="14080" width="10.28515625" style="2"/>
    <col min="14081" max="14081" width="5.5703125" style="2" customWidth="1"/>
    <col min="14082" max="14082" width="6.85546875" style="2" customWidth="1"/>
    <col min="14083" max="14083" width="29.7109375" style="2" customWidth="1"/>
    <col min="14084" max="14084" width="11.140625" style="2" customWidth="1"/>
    <col min="14085" max="14085" width="11.28515625" style="2" customWidth="1"/>
    <col min="14086" max="14086" width="11" style="2" customWidth="1"/>
    <col min="14087" max="14087" width="10.7109375" style="2" customWidth="1"/>
    <col min="14088" max="14088" width="10" style="2" customWidth="1"/>
    <col min="14089" max="14089" width="10.42578125" style="2" customWidth="1"/>
    <col min="14090" max="14091" width="9.7109375" style="2" customWidth="1"/>
    <col min="14092" max="14092" width="10" style="2" customWidth="1"/>
    <col min="14093" max="14094" width="7.85546875" style="2" customWidth="1"/>
    <col min="14095" max="14095" width="10.7109375" style="2" customWidth="1"/>
    <col min="14096" max="14096" width="10.42578125" style="2" customWidth="1"/>
    <col min="14097" max="14097" width="10.28515625" style="2" customWidth="1"/>
    <col min="14098" max="14098" width="9" style="2" customWidth="1"/>
    <col min="14099" max="14336" width="10.28515625" style="2"/>
    <col min="14337" max="14337" width="5.5703125" style="2" customWidth="1"/>
    <col min="14338" max="14338" width="6.85546875" style="2" customWidth="1"/>
    <col min="14339" max="14339" width="29.7109375" style="2" customWidth="1"/>
    <col min="14340" max="14340" width="11.140625" style="2" customWidth="1"/>
    <col min="14341" max="14341" width="11.28515625" style="2" customWidth="1"/>
    <col min="14342" max="14342" width="11" style="2" customWidth="1"/>
    <col min="14343" max="14343" width="10.7109375" style="2" customWidth="1"/>
    <col min="14344" max="14344" width="10" style="2" customWidth="1"/>
    <col min="14345" max="14345" width="10.42578125" style="2" customWidth="1"/>
    <col min="14346" max="14347" width="9.7109375" style="2" customWidth="1"/>
    <col min="14348" max="14348" width="10" style="2" customWidth="1"/>
    <col min="14349" max="14350" width="7.85546875" style="2" customWidth="1"/>
    <col min="14351" max="14351" width="10.7109375" style="2" customWidth="1"/>
    <col min="14352" max="14352" width="10.42578125" style="2" customWidth="1"/>
    <col min="14353" max="14353" width="10.28515625" style="2" customWidth="1"/>
    <col min="14354" max="14354" width="9" style="2" customWidth="1"/>
    <col min="14355" max="14592" width="10.28515625" style="2"/>
    <col min="14593" max="14593" width="5.5703125" style="2" customWidth="1"/>
    <col min="14594" max="14594" width="6.85546875" style="2" customWidth="1"/>
    <col min="14595" max="14595" width="29.7109375" style="2" customWidth="1"/>
    <col min="14596" max="14596" width="11.140625" style="2" customWidth="1"/>
    <col min="14597" max="14597" width="11.28515625" style="2" customWidth="1"/>
    <col min="14598" max="14598" width="11" style="2" customWidth="1"/>
    <col min="14599" max="14599" width="10.7109375" style="2" customWidth="1"/>
    <col min="14600" max="14600" width="10" style="2" customWidth="1"/>
    <col min="14601" max="14601" width="10.42578125" style="2" customWidth="1"/>
    <col min="14602" max="14603" width="9.7109375" style="2" customWidth="1"/>
    <col min="14604" max="14604" width="10" style="2" customWidth="1"/>
    <col min="14605" max="14606" width="7.85546875" style="2" customWidth="1"/>
    <col min="14607" max="14607" width="10.7109375" style="2" customWidth="1"/>
    <col min="14608" max="14608" width="10.42578125" style="2" customWidth="1"/>
    <col min="14609" max="14609" width="10.28515625" style="2" customWidth="1"/>
    <col min="14610" max="14610" width="9" style="2" customWidth="1"/>
    <col min="14611" max="14848" width="10.28515625" style="2"/>
    <col min="14849" max="14849" width="5.5703125" style="2" customWidth="1"/>
    <col min="14850" max="14850" width="6.85546875" style="2" customWidth="1"/>
    <col min="14851" max="14851" width="29.7109375" style="2" customWidth="1"/>
    <col min="14852" max="14852" width="11.140625" style="2" customWidth="1"/>
    <col min="14853" max="14853" width="11.28515625" style="2" customWidth="1"/>
    <col min="14854" max="14854" width="11" style="2" customWidth="1"/>
    <col min="14855" max="14855" width="10.7109375" style="2" customWidth="1"/>
    <col min="14856" max="14856" width="10" style="2" customWidth="1"/>
    <col min="14857" max="14857" width="10.42578125" style="2" customWidth="1"/>
    <col min="14858" max="14859" width="9.7109375" style="2" customWidth="1"/>
    <col min="14860" max="14860" width="10" style="2" customWidth="1"/>
    <col min="14861" max="14862" width="7.85546875" style="2" customWidth="1"/>
    <col min="14863" max="14863" width="10.7109375" style="2" customWidth="1"/>
    <col min="14864" max="14864" width="10.42578125" style="2" customWidth="1"/>
    <col min="14865" max="14865" width="10.28515625" style="2" customWidth="1"/>
    <col min="14866" max="14866" width="9" style="2" customWidth="1"/>
    <col min="14867" max="15104" width="10.28515625" style="2"/>
    <col min="15105" max="15105" width="5.5703125" style="2" customWidth="1"/>
    <col min="15106" max="15106" width="6.85546875" style="2" customWidth="1"/>
    <col min="15107" max="15107" width="29.7109375" style="2" customWidth="1"/>
    <col min="15108" max="15108" width="11.140625" style="2" customWidth="1"/>
    <col min="15109" max="15109" width="11.28515625" style="2" customWidth="1"/>
    <col min="15110" max="15110" width="11" style="2" customWidth="1"/>
    <col min="15111" max="15111" width="10.7109375" style="2" customWidth="1"/>
    <col min="15112" max="15112" width="10" style="2" customWidth="1"/>
    <col min="15113" max="15113" width="10.42578125" style="2" customWidth="1"/>
    <col min="15114" max="15115" width="9.7109375" style="2" customWidth="1"/>
    <col min="15116" max="15116" width="10" style="2" customWidth="1"/>
    <col min="15117" max="15118" width="7.85546875" style="2" customWidth="1"/>
    <col min="15119" max="15119" width="10.7109375" style="2" customWidth="1"/>
    <col min="15120" max="15120" width="10.42578125" style="2" customWidth="1"/>
    <col min="15121" max="15121" width="10.28515625" style="2" customWidth="1"/>
    <col min="15122" max="15122" width="9" style="2" customWidth="1"/>
    <col min="15123" max="15360" width="10.28515625" style="2"/>
    <col min="15361" max="15361" width="5.5703125" style="2" customWidth="1"/>
    <col min="15362" max="15362" width="6.85546875" style="2" customWidth="1"/>
    <col min="15363" max="15363" width="29.7109375" style="2" customWidth="1"/>
    <col min="15364" max="15364" width="11.140625" style="2" customWidth="1"/>
    <col min="15365" max="15365" width="11.28515625" style="2" customWidth="1"/>
    <col min="15366" max="15366" width="11" style="2" customWidth="1"/>
    <col min="15367" max="15367" width="10.7109375" style="2" customWidth="1"/>
    <col min="15368" max="15368" width="10" style="2" customWidth="1"/>
    <col min="15369" max="15369" width="10.42578125" style="2" customWidth="1"/>
    <col min="15370" max="15371" width="9.7109375" style="2" customWidth="1"/>
    <col min="15372" max="15372" width="10" style="2" customWidth="1"/>
    <col min="15373" max="15374" width="7.85546875" style="2" customWidth="1"/>
    <col min="15375" max="15375" width="10.7109375" style="2" customWidth="1"/>
    <col min="15376" max="15376" width="10.42578125" style="2" customWidth="1"/>
    <col min="15377" max="15377" width="10.28515625" style="2" customWidth="1"/>
    <col min="15378" max="15378" width="9" style="2" customWidth="1"/>
    <col min="15379" max="15616" width="10.28515625" style="2"/>
    <col min="15617" max="15617" width="5.5703125" style="2" customWidth="1"/>
    <col min="15618" max="15618" width="6.85546875" style="2" customWidth="1"/>
    <col min="15619" max="15619" width="29.7109375" style="2" customWidth="1"/>
    <col min="15620" max="15620" width="11.140625" style="2" customWidth="1"/>
    <col min="15621" max="15621" width="11.28515625" style="2" customWidth="1"/>
    <col min="15622" max="15622" width="11" style="2" customWidth="1"/>
    <col min="15623" max="15623" width="10.7109375" style="2" customWidth="1"/>
    <col min="15624" max="15624" width="10" style="2" customWidth="1"/>
    <col min="15625" max="15625" width="10.42578125" style="2" customWidth="1"/>
    <col min="15626" max="15627" width="9.7109375" style="2" customWidth="1"/>
    <col min="15628" max="15628" width="10" style="2" customWidth="1"/>
    <col min="15629" max="15630" width="7.85546875" style="2" customWidth="1"/>
    <col min="15631" max="15631" width="10.7109375" style="2" customWidth="1"/>
    <col min="15632" max="15632" width="10.42578125" style="2" customWidth="1"/>
    <col min="15633" max="15633" width="10.28515625" style="2" customWidth="1"/>
    <col min="15634" max="15634" width="9" style="2" customWidth="1"/>
    <col min="15635" max="15872" width="10.28515625" style="2"/>
    <col min="15873" max="15873" width="5.5703125" style="2" customWidth="1"/>
    <col min="15874" max="15874" width="6.85546875" style="2" customWidth="1"/>
    <col min="15875" max="15875" width="29.7109375" style="2" customWidth="1"/>
    <col min="15876" max="15876" width="11.140625" style="2" customWidth="1"/>
    <col min="15877" max="15877" width="11.28515625" style="2" customWidth="1"/>
    <col min="15878" max="15878" width="11" style="2" customWidth="1"/>
    <col min="15879" max="15879" width="10.7109375" style="2" customWidth="1"/>
    <col min="15880" max="15880" width="10" style="2" customWidth="1"/>
    <col min="15881" max="15881" width="10.42578125" style="2" customWidth="1"/>
    <col min="15882" max="15883" width="9.7109375" style="2" customWidth="1"/>
    <col min="15884" max="15884" width="10" style="2" customWidth="1"/>
    <col min="15885" max="15886" width="7.85546875" style="2" customWidth="1"/>
    <col min="15887" max="15887" width="10.7109375" style="2" customWidth="1"/>
    <col min="15888" max="15888" width="10.42578125" style="2" customWidth="1"/>
    <col min="15889" max="15889" width="10.28515625" style="2" customWidth="1"/>
    <col min="15890" max="15890" width="9" style="2" customWidth="1"/>
    <col min="15891" max="16128" width="10.28515625" style="2"/>
    <col min="16129" max="16129" width="5.5703125" style="2" customWidth="1"/>
    <col min="16130" max="16130" width="6.85546875" style="2" customWidth="1"/>
    <col min="16131" max="16131" width="29.7109375" style="2" customWidth="1"/>
    <col min="16132" max="16132" width="11.140625" style="2" customWidth="1"/>
    <col min="16133" max="16133" width="11.28515625" style="2" customWidth="1"/>
    <col min="16134" max="16134" width="11" style="2" customWidth="1"/>
    <col min="16135" max="16135" width="10.7109375" style="2" customWidth="1"/>
    <col min="16136" max="16136" width="10" style="2" customWidth="1"/>
    <col min="16137" max="16137" width="10.42578125" style="2" customWidth="1"/>
    <col min="16138" max="16139" width="9.7109375" style="2" customWidth="1"/>
    <col min="16140" max="16140" width="10" style="2" customWidth="1"/>
    <col min="16141" max="16142" width="7.85546875" style="2" customWidth="1"/>
    <col min="16143" max="16143" width="10.7109375" style="2" customWidth="1"/>
    <col min="16144" max="16144" width="10.42578125" style="2" customWidth="1"/>
    <col min="16145" max="16145" width="10.28515625" style="2" customWidth="1"/>
    <col min="16146" max="16146" width="9" style="2" customWidth="1"/>
    <col min="16147" max="16384" width="10.28515625" style="2"/>
  </cols>
  <sheetData>
    <row r="1" spans="1:18" s="1" customFormat="1" ht="18">
      <c r="A1" s="318" t="s">
        <v>113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8" s="3" customFormat="1" ht="12.75" customHeight="1">
      <c r="A2" s="319" t="s">
        <v>6</v>
      </c>
      <c r="B2" s="319" t="s">
        <v>7</v>
      </c>
      <c r="C2" s="319" t="s">
        <v>0</v>
      </c>
      <c r="D2" s="322" t="s">
        <v>8</v>
      </c>
      <c r="E2" s="325" t="s">
        <v>1</v>
      </c>
      <c r="F2" s="328" t="s">
        <v>9</v>
      </c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</row>
    <row r="3" spans="1:18" s="3" customFormat="1" ht="11.25">
      <c r="A3" s="320"/>
      <c r="B3" s="320"/>
      <c r="C3" s="320"/>
      <c r="D3" s="323"/>
      <c r="E3" s="326"/>
      <c r="F3" s="325" t="s">
        <v>10</v>
      </c>
      <c r="G3" s="332" t="s">
        <v>2</v>
      </c>
      <c r="H3" s="333"/>
      <c r="I3" s="333"/>
      <c r="J3" s="333"/>
      <c r="K3" s="333"/>
      <c r="L3" s="333"/>
      <c r="M3" s="333"/>
      <c r="N3" s="334"/>
      <c r="O3" s="325" t="s">
        <v>11</v>
      </c>
      <c r="P3" s="328" t="s">
        <v>2</v>
      </c>
      <c r="Q3" s="329"/>
      <c r="R3" s="330"/>
    </row>
    <row r="4" spans="1:18" s="3" customFormat="1" ht="11.25">
      <c r="A4" s="320"/>
      <c r="B4" s="320"/>
      <c r="C4" s="320"/>
      <c r="D4" s="323"/>
      <c r="E4" s="326"/>
      <c r="F4" s="326"/>
      <c r="G4" s="335"/>
      <c r="H4" s="336"/>
      <c r="I4" s="336"/>
      <c r="J4" s="336"/>
      <c r="K4" s="336"/>
      <c r="L4" s="336"/>
      <c r="M4" s="336"/>
      <c r="N4" s="337"/>
      <c r="O4" s="326"/>
      <c r="P4" s="325" t="s">
        <v>12</v>
      </c>
      <c r="Q4" s="332" t="s">
        <v>13</v>
      </c>
      <c r="R4" s="338" t="s">
        <v>14</v>
      </c>
    </row>
    <row r="5" spans="1:18" s="3" customFormat="1" ht="11.25">
      <c r="A5" s="320"/>
      <c r="B5" s="320"/>
      <c r="C5" s="320"/>
      <c r="D5" s="323"/>
      <c r="E5" s="326"/>
      <c r="F5" s="326"/>
      <c r="G5" s="325" t="s">
        <v>15</v>
      </c>
      <c r="H5" s="332" t="s">
        <v>2</v>
      </c>
      <c r="I5" s="334"/>
      <c r="J5" s="325" t="s">
        <v>16</v>
      </c>
      <c r="K5" s="325" t="s">
        <v>17</v>
      </c>
      <c r="L5" s="325" t="s">
        <v>18</v>
      </c>
      <c r="M5" s="325" t="s">
        <v>19</v>
      </c>
      <c r="N5" s="325" t="s">
        <v>20</v>
      </c>
      <c r="O5" s="326"/>
      <c r="P5" s="326"/>
      <c r="Q5" s="335"/>
      <c r="R5" s="339"/>
    </row>
    <row r="6" spans="1:18" s="3" customFormat="1" ht="11.25">
      <c r="A6" s="320"/>
      <c r="B6" s="320"/>
      <c r="C6" s="320"/>
      <c r="D6" s="323"/>
      <c r="E6" s="326"/>
      <c r="F6" s="326"/>
      <c r="G6" s="326"/>
      <c r="H6" s="335"/>
      <c r="I6" s="337"/>
      <c r="J6" s="326"/>
      <c r="K6" s="326"/>
      <c r="L6" s="326"/>
      <c r="M6" s="326"/>
      <c r="N6" s="326"/>
      <c r="O6" s="326"/>
      <c r="P6" s="326"/>
      <c r="Q6" s="332" t="s">
        <v>21</v>
      </c>
      <c r="R6" s="339"/>
    </row>
    <row r="7" spans="1:18" s="3" customFormat="1" ht="61.15" customHeight="1">
      <c r="A7" s="321"/>
      <c r="B7" s="321"/>
      <c r="C7" s="321"/>
      <c r="D7" s="324"/>
      <c r="E7" s="327"/>
      <c r="F7" s="331"/>
      <c r="G7" s="331"/>
      <c r="H7" s="4" t="s">
        <v>22</v>
      </c>
      <c r="I7" s="4" t="s">
        <v>23</v>
      </c>
      <c r="J7" s="331"/>
      <c r="K7" s="331"/>
      <c r="L7" s="331"/>
      <c r="M7" s="331"/>
      <c r="N7" s="331"/>
      <c r="O7" s="331"/>
      <c r="P7" s="331"/>
      <c r="Q7" s="335"/>
      <c r="R7" s="340"/>
    </row>
    <row r="8" spans="1:18" s="3" customFormat="1" ht="11.4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s="56" customFormat="1" ht="15" customHeight="1">
      <c r="A9" s="132">
        <v>10</v>
      </c>
      <c r="B9" s="134"/>
      <c r="C9" s="11" t="s">
        <v>34</v>
      </c>
      <c r="D9" s="7">
        <v>124300</v>
      </c>
      <c r="E9" s="7">
        <f t="shared" ref="E9:E10" si="0">F9+P9</f>
        <v>40390</v>
      </c>
      <c r="F9" s="7">
        <f>+F10</f>
        <v>390</v>
      </c>
      <c r="G9" s="7">
        <f>+G10</f>
        <v>390</v>
      </c>
      <c r="H9" s="54"/>
      <c r="I9" s="7">
        <f>+I10</f>
        <v>390</v>
      </c>
      <c r="J9" s="7"/>
      <c r="K9" s="8"/>
      <c r="L9" s="8"/>
      <c r="M9" s="54"/>
      <c r="N9" s="54"/>
      <c r="O9" s="7">
        <f>+O10</f>
        <v>40000</v>
      </c>
      <c r="P9" s="7">
        <f>+P10</f>
        <v>40000</v>
      </c>
      <c r="Q9" s="7"/>
      <c r="R9" s="54"/>
    </row>
    <row r="10" spans="1:18" s="56" customFormat="1" ht="22.5">
      <c r="A10" s="133"/>
      <c r="B10" s="141" t="s">
        <v>29</v>
      </c>
      <c r="C10" s="62" t="s">
        <v>244</v>
      </c>
      <c r="D10" s="9"/>
      <c r="E10" s="9">
        <f t="shared" si="0"/>
        <v>40390</v>
      </c>
      <c r="F10" s="9">
        <f>G10+K10</f>
        <v>390</v>
      </c>
      <c r="G10" s="9">
        <f>H10+I10</f>
        <v>390</v>
      </c>
      <c r="H10" s="54"/>
      <c r="I10" s="10">
        <v>390</v>
      </c>
      <c r="J10" s="55"/>
      <c r="K10" s="8"/>
      <c r="L10" s="10"/>
      <c r="M10" s="54"/>
      <c r="N10" s="54"/>
      <c r="O10" s="10">
        <v>40000</v>
      </c>
      <c r="P10" s="10">
        <v>40000</v>
      </c>
      <c r="Q10" s="10"/>
      <c r="R10" s="54"/>
    </row>
    <row r="11" spans="1:18" s="56" customFormat="1" ht="15" customHeight="1">
      <c r="A11" s="132">
        <v>600</v>
      </c>
      <c r="B11" s="134"/>
      <c r="C11" s="11" t="s">
        <v>24</v>
      </c>
      <c r="D11" s="7">
        <v>2153000</v>
      </c>
      <c r="E11" s="7">
        <f t="shared" ref="E11:E17" si="1">F11+P11</f>
        <v>740000</v>
      </c>
      <c r="F11" s="7">
        <f>+F13</f>
        <v>200000</v>
      </c>
      <c r="G11" s="7">
        <f>+G13</f>
        <v>200000</v>
      </c>
      <c r="H11" s="54"/>
      <c r="I11" s="7">
        <f>+I13</f>
        <v>200000</v>
      </c>
      <c r="J11" s="7"/>
      <c r="K11" s="8"/>
      <c r="L11" s="8"/>
      <c r="M11" s="54"/>
      <c r="N11" s="54"/>
      <c r="O11" s="7">
        <f>O12+O13</f>
        <v>540000</v>
      </c>
      <c r="P11" s="7">
        <f>P12+P13</f>
        <v>540000</v>
      </c>
      <c r="Q11" s="7"/>
      <c r="R11" s="54"/>
    </row>
    <row r="12" spans="1:18" s="56" customFormat="1" ht="15" customHeight="1">
      <c r="A12" s="133"/>
      <c r="B12" s="135">
        <v>60014</v>
      </c>
      <c r="C12" s="62" t="s">
        <v>232</v>
      </c>
      <c r="D12" s="9"/>
      <c r="E12" s="9">
        <f t="shared" ref="E12" si="2">F12+P12</f>
        <v>200000</v>
      </c>
      <c r="F12" s="9"/>
      <c r="G12" s="9"/>
      <c r="H12" s="54"/>
      <c r="I12" s="10"/>
      <c r="J12" s="55"/>
      <c r="K12" s="8"/>
      <c r="L12" s="10"/>
      <c r="M12" s="54"/>
      <c r="N12" s="54"/>
      <c r="O12" s="10">
        <v>200000</v>
      </c>
      <c r="P12" s="10">
        <v>200000</v>
      </c>
      <c r="Q12" s="10"/>
      <c r="R12" s="54"/>
    </row>
    <row r="13" spans="1:18" s="56" customFormat="1" ht="15" customHeight="1">
      <c r="A13" s="133"/>
      <c r="B13" s="135">
        <v>60016</v>
      </c>
      <c r="C13" s="62" t="s">
        <v>25</v>
      </c>
      <c r="D13" s="9"/>
      <c r="E13" s="9">
        <f t="shared" si="1"/>
        <v>540000</v>
      </c>
      <c r="F13" s="9">
        <f>G13+K13</f>
        <v>200000</v>
      </c>
      <c r="G13" s="9">
        <f>H13+I13</f>
        <v>200000</v>
      </c>
      <c r="H13" s="54"/>
      <c r="I13" s="10">
        <v>200000</v>
      </c>
      <c r="J13" s="55"/>
      <c r="K13" s="8"/>
      <c r="L13" s="10"/>
      <c r="M13" s="54"/>
      <c r="N13" s="54"/>
      <c r="O13" s="10">
        <v>340000</v>
      </c>
      <c r="P13" s="10">
        <v>340000</v>
      </c>
      <c r="Q13" s="10"/>
      <c r="R13" s="54"/>
    </row>
    <row r="14" spans="1:18" s="56" customFormat="1" ht="15" customHeight="1">
      <c r="A14" s="132">
        <v>750</v>
      </c>
      <c r="B14" s="134"/>
      <c r="C14" s="142" t="s">
        <v>57</v>
      </c>
      <c r="D14" s="7">
        <v>2274407</v>
      </c>
      <c r="E14" s="7">
        <f>E15+E16+E17</f>
        <v>18713</v>
      </c>
      <c r="F14" s="7">
        <f>F15+F16+F17</f>
        <v>18713</v>
      </c>
      <c r="G14" s="7">
        <f>G15+G16+G17</f>
        <v>18713</v>
      </c>
      <c r="H14" s="7">
        <f>H15+H16+H17</f>
        <v>-21287</v>
      </c>
      <c r="I14" s="7">
        <f>I15+I16+I17</f>
        <v>40000</v>
      </c>
      <c r="J14" s="7"/>
      <c r="K14" s="8"/>
      <c r="L14" s="8"/>
      <c r="M14" s="54"/>
      <c r="N14" s="54"/>
      <c r="O14" s="7"/>
      <c r="P14" s="7"/>
      <c r="Q14" s="7"/>
      <c r="R14" s="54"/>
    </row>
    <row r="15" spans="1:18" s="56" customFormat="1" ht="15" customHeight="1">
      <c r="A15" s="133"/>
      <c r="B15" s="135">
        <v>75011</v>
      </c>
      <c r="C15" s="143" t="s">
        <v>66</v>
      </c>
      <c r="D15" s="9"/>
      <c r="E15" s="9">
        <f t="shared" ref="E15:E16" si="3">F15+P15</f>
        <v>1713</v>
      </c>
      <c r="F15" s="9">
        <f>G15+K15</f>
        <v>1713</v>
      </c>
      <c r="G15" s="9">
        <f>H15+I15</f>
        <v>1713</v>
      </c>
      <c r="H15" s="10">
        <v>1713</v>
      </c>
      <c r="I15" s="10"/>
      <c r="J15" s="55"/>
      <c r="K15" s="8"/>
      <c r="L15" s="10"/>
      <c r="M15" s="54"/>
      <c r="N15" s="54"/>
      <c r="O15" s="10"/>
      <c r="P15" s="10"/>
      <c r="Q15" s="10"/>
      <c r="R15" s="54"/>
    </row>
    <row r="16" spans="1:18" s="56" customFormat="1" ht="22.5">
      <c r="A16" s="133"/>
      <c r="B16" s="135">
        <v>75023</v>
      </c>
      <c r="C16" s="143" t="s">
        <v>238</v>
      </c>
      <c r="D16" s="9"/>
      <c r="E16" s="9">
        <f t="shared" si="3"/>
        <v>0</v>
      </c>
      <c r="F16" s="9">
        <f>G16+K16</f>
        <v>0</v>
      </c>
      <c r="G16" s="9">
        <f>H16+I16</f>
        <v>0</v>
      </c>
      <c r="H16" s="10">
        <v>-40000</v>
      </c>
      <c r="I16" s="10">
        <v>40000</v>
      </c>
      <c r="J16" s="55"/>
      <c r="K16" s="8"/>
      <c r="L16" s="10"/>
      <c r="M16" s="54"/>
      <c r="N16" s="54"/>
      <c r="O16" s="10"/>
      <c r="P16" s="10"/>
      <c r="Q16" s="10"/>
      <c r="R16" s="54"/>
    </row>
    <row r="17" spans="1:18" s="56" customFormat="1" ht="22.5">
      <c r="A17" s="133"/>
      <c r="B17" s="135">
        <v>75075</v>
      </c>
      <c r="C17" s="143" t="s">
        <v>241</v>
      </c>
      <c r="D17" s="9"/>
      <c r="E17" s="9">
        <f t="shared" si="1"/>
        <v>17000</v>
      </c>
      <c r="F17" s="9">
        <f>G17+K17</f>
        <v>17000</v>
      </c>
      <c r="G17" s="9">
        <f>H17+I17</f>
        <v>17000</v>
      </c>
      <c r="H17" s="10">
        <v>17000</v>
      </c>
      <c r="I17" s="10"/>
      <c r="J17" s="55"/>
      <c r="K17" s="8"/>
      <c r="L17" s="10"/>
      <c r="M17" s="54"/>
      <c r="N17" s="54"/>
      <c r="O17" s="10"/>
      <c r="P17" s="10"/>
      <c r="Q17" s="10"/>
      <c r="R17" s="54"/>
    </row>
    <row r="18" spans="1:18" s="56" customFormat="1" ht="22.5">
      <c r="A18" s="132">
        <v>754</v>
      </c>
      <c r="B18" s="134"/>
      <c r="C18" s="130" t="s">
        <v>58</v>
      </c>
      <c r="D18" s="7">
        <v>366237</v>
      </c>
      <c r="E18" s="7">
        <f t="shared" ref="E18:E20" si="4">F18+P18</f>
        <v>33000</v>
      </c>
      <c r="F18" s="7">
        <f>F19+F20</f>
        <v>39300</v>
      </c>
      <c r="G18" s="7">
        <f>G19+G20</f>
        <v>39300</v>
      </c>
      <c r="H18" s="54"/>
      <c r="I18" s="7">
        <f>I19+I20</f>
        <v>39300</v>
      </c>
      <c r="J18" s="7"/>
      <c r="K18" s="8"/>
      <c r="L18" s="8"/>
      <c r="M18" s="54"/>
      <c r="N18" s="54"/>
      <c r="O18" s="7">
        <f>+O20</f>
        <v>-6300</v>
      </c>
      <c r="P18" s="7">
        <f>+P20</f>
        <v>-6300</v>
      </c>
      <c r="Q18" s="7"/>
      <c r="R18" s="54"/>
    </row>
    <row r="19" spans="1:18" s="56" customFormat="1" ht="15" customHeight="1">
      <c r="A19" s="133"/>
      <c r="B19" s="135">
        <v>75404</v>
      </c>
      <c r="C19" s="62" t="s">
        <v>240</v>
      </c>
      <c r="D19" s="9"/>
      <c r="E19" s="9">
        <f t="shared" ref="E19" si="5">F19+P19</f>
        <v>10500</v>
      </c>
      <c r="F19" s="9">
        <f>G19+K19</f>
        <v>10500</v>
      </c>
      <c r="G19" s="9">
        <f>H19+I19</f>
        <v>10500</v>
      </c>
      <c r="H19" s="54"/>
      <c r="I19" s="10">
        <v>10500</v>
      </c>
      <c r="J19" s="55"/>
      <c r="K19" s="8"/>
      <c r="L19" s="10"/>
      <c r="M19" s="54"/>
      <c r="N19" s="54"/>
      <c r="O19" s="10"/>
      <c r="P19" s="10"/>
      <c r="Q19" s="10"/>
      <c r="R19" s="54"/>
    </row>
    <row r="20" spans="1:18" s="56" customFormat="1" ht="15" customHeight="1">
      <c r="A20" s="133"/>
      <c r="B20" s="135">
        <v>75412</v>
      </c>
      <c r="C20" s="62" t="s">
        <v>112</v>
      </c>
      <c r="D20" s="9"/>
      <c r="E20" s="9">
        <f t="shared" si="4"/>
        <v>22500</v>
      </c>
      <c r="F20" s="9">
        <f>G20+K20</f>
        <v>28800</v>
      </c>
      <c r="G20" s="9">
        <f>H20+I20</f>
        <v>28800</v>
      </c>
      <c r="H20" s="54"/>
      <c r="I20" s="10">
        <v>28800</v>
      </c>
      <c r="J20" s="55"/>
      <c r="K20" s="8"/>
      <c r="L20" s="10"/>
      <c r="M20" s="54"/>
      <c r="N20" s="54"/>
      <c r="O20" s="10">
        <v>-6300</v>
      </c>
      <c r="P20" s="10">
        <v>-6300</v>
      </c>
      <c r="Q20" s="10"/>
      <c r="R20" s="54"/>
    </row>
    <row r="21" spans="1:18" s="56" customFormat="1" ht="15" customHeight="1">
      <c r="A21" s="133">
        <v>801</v>
      </c>
      <c r="B21" s="134"/>
      <c r="C21" s="11" t="s">
        <v>49</v>
      </c>
      <c r="D21" s="7">
        <v>935354</v>
      </c>
      <c r="E21" s="7">
        <f t="shared" ref="E21:E22" si="6">F21+P21</f>
        <v>180000</v>
      </c>
      <c r="F21" s="8">
        <f>F22+F23</f>
        <v>0</v>
      </c>
      <c r="G21" s="8">
        <f>G22+G23</f>
        <v>0</v>
      </c>
      <c r="H21" s="8">
        <f>H22+H23</f>
        <v>0</v>
      </c>
      <c r="I21" s="8"/>
      <c r="J21" s="55"/>
      <c r="K21" s="10"/>
      <c r="L21" s="8"/>
      <c r="M21" s="54"/>
      <c r="N21" s="54"/>
      <c r="O21" s="8">
        <f>O22+O23</f>
        <v>180000</v>
      </c>
      <c r="P21" s="8">
        <f>P22+P23</f>
        <v>180000</v>
      </c>
      <c r="Q21" s="8"/>
      <c r="R21" s="54"/>
    </row>
    <row r="22" spans="1:18" s="56" customFormat="1" ht="15" customHeight="1">
      <c r="A22" s="133"/>
      <c r="B22" s="136">
        <v>80101</v>
      </c>
      <c r="C22" s="61" t="s">
        <v>50</v>
      </c>
      <c r="D22" s="9"/>
      <c r="E22" s="9">
        <f t="shared" si="6"/>
        <v>175096</v>
      </c>
      <c r="F22" s="9">
        <f>G22+K22</f>
        <v>-4904</v>
      </c>
      <c r="G22" s="9">
        <f>H22+I22</f>
        <v>-4904</v>
      </c>
      <c r="H22" s="10">
        <v>-4904</v>
      </c>
      <c r="I22" s="10"/>
      <c r="J22" s="55"/>
      <c r="K22" s="10"/>
      <c r="L22" s="10"/>
      <c r="M22" s="54"/>
      <c r="N22" s="54"/>
      <c r="O22" s="9">
        <v>180000</v>
      </c>
      <c r="P22" s="9">
        <v>180000</v>
      </c>
      <c r="Q22" s="10"/>
      <c r="R22" s="54"/>
    </row>
    <row r="23" spans="1:18" s="56" customFormat="1" ht="56.25">
      <c r="A23" s="133"/>
      <c r="B23" s="136">
        <v>80150</v>
      </c>
      <c r="C23" s="61" t="s">
        <v>239</v>
      </c>
      <c r="D23" s="9"/>
      <c r="E23" s="9">
        <f t="shared" ref="E23" si="7">F23+P23</f>
        <v>4904</v>
      </c>
      <c r="F23" s="9">
        <f>G23+K23</f>
        <v>4904</v>
      </c>
      <c r="G23" s="9">
        <f>H23+I23</f>
        <v>4904</v>
      </c>
      <c r="H23" s="10">
        <v>4904</v>
      </c>
      <c r="I23" s="10"/>
      <c r="J23" s="55"/>
      <c r="K23" s="10"/>
      <c r="L23" s="10"/>
      <c r="M23" s="54"/>
      <c r="N23" s="54"/>
      <c r="O23" s="9"/>
      <c r="P23" s="9"/>
      <c r="Q23" s="10"/>
      <c r="R23" s="54"/>
    </row>
    <row r="24" spans="1:18" s="56" customFormat="1" ht="15" customHeight="1">
      <c r="A24" s="133">
        <v>852</v>
      </c>
      <c r="B24" s="132"/>
      <c r="C24" s="96" t="s">
        <v>72</v>
      </c>
      <c r="D24" s="7">
        <v>1076000</v>
      </c>
      <c r="E24" s="7">
        <f t="shared" ref="E24:E32" si="8">F24+O24</f>
        <v>-24300</v>
      </c>
      <c r="F24" s="7">
        <f>F25+F26+F27</f>
        <v>-24300</v>
      </c>
      <c r="G24" s="7">
        <f>E25+G26+G27</f>
        <v>700</v>
      </c>
      <c r="H24" s="7"/>
      <c r="I24" s="7">
        <f>G25+I26+I27</f>
        <v>700</v>
      </c>
      <c r="J24" s="55"/>
      <c r="K24" s="7">
        <f>K25+K26+K27</f>
        <v>-25000</v>
      </c>
      <c r="L24" s="8"/>
      <c r="M24" s="54"/>
      <c r="N24" s="54"/>
      <c r="O24" s="7"/>
      <c r="P24" s="7"/>
      <c r="Q24" s="7"/>
      <c r="R24" s="54"/>
    </row>
    <row r="25" spans="1:18" s="56" customFormat="1" ht="56.25">
      <c r="A25" s="133"/>
      <c r="B25" s="137">
        <v>85213</v>
      </c>
      <c r="C25" s="131" t="s">
        <v>81</v>
      </c>
      <c r="D25" s="9"/>
      <c r="E25" s="9">
        <f t="shared" si="8"/>
        <v>700</v>
      </c>
      <c r="F25" s="9">
        <f>G25</f>
        <v>700</v>
      </c>
      <c r="G25" s="9">
        <f>H25+I25</f>
        <v>700</v>
      </c>
      <c r="H25" s="54"/>
      <c r="I25" s="10">
        <v>700</v>
      </c>
      <c r="J25" s="55"/>
      <c r="L25" s="10"/>
      <c r="M25" s="54"/>
      <c r="N25" s="54"/>
      <c r="O25" s="10"/>
      <c r="P25" s="10"/>
      <c r="Q25" s="10"/>
      <c r="R25" s="54"/>
    </row>
    <row r="26" spans="1:18" s="56" customFormat="1" ht="15" customHeight="1">
      <c r="A26" s="133"/>
      <c r="B26" s="137">
        <v>85216</v>
      </c>
      <c r="C26" s="100" t="s">
        <v>82</v>
      </c>
      <c r="D26" s="9"/>
      <c r="E26" s="9">
        <f t="shared" ref="E26" si="9">F26+O26</f>
        <v>-9000</v>
      </c>
      <c r="F26" s="9">
        <f>G26+K26</f>
        <v>-9000</v>
      </c>
      <c r="G26" s="9"/>
      <c r="H26" s="10"/>
      <c r="I26" s="10"/>
      <c r="J26" s="55"/>
      <c r="K26" s="10">
        <v>-9000</v>
      </c>
      <c r="L26" s="10"/>
      <c r="M26" s="54"/>
      <c r="N26" s="54"/>
      <c r="O26" s="10"/>
      <c r="P26" s="10"/>
      <c r="Q26" s="10"/>
      <c r="R26" s="54"/>
    </row>
    <row r="27" spans="1:18" s="56" customFormat="1" ht="15" customHeight="1">
      <c r="A27" s="133"/>
      <c r="B27" s="137">
        <v>85230</v>
      </c>
      <c r="C27" s="100" t="s">
        <v>119</v>
      </c>
      <c r="D27" s="9"/>
      <c r="E27" s="9">
        <f t="shared" si="8"/>
        <v>-16000</v>
      </c>
      <c r="F27" s="9">
        <f>G27+K27</f>
        <v>-16000</v>
      </c>
      <c r="G27" s="9"/>
      <c r="H27" s="10"/>
      <c r="I27" s="10"/>
      <c r="J27" s="55"/>
      <c r="K27" s="10">
        <v>-16000</v>
      </c>
      <c r="L27" s="10"/>
      <c r="M27" s="54"/>
      <c r="N27" s="54"/>
      <c r="O27" s="10"/>
      <c r="P27" s="10"/>
      <c r="Q27" s="10"/>
      <c r="R27" s="54"/>
    </row>
    <row r="28" spans="1:18" s="56" customFormat="1" ht="15" customHeight="1">
      <c r="A28" s="133">
        <v>854</v>
      </c>
      <c r="B28" s="132"/>
      <c r="C28" s="96" t="s">
        <v>117</v>
      </c>
      <c r="D28" s="7">
        <v>226456</v>
      </c>
      <c r="E28" s="7">
        <f t="shared" ref="E28:E29" si="10">F28+O28</f>
        <v>1587</v>
      </c>
      <c r="F28" s="7">
        <f>F29</f>
        <v>1587</v>
      </c>
      <c r="G28" s="7"/>
      <c r="H28" s="54"/>
      <c r="I28" s="7"/>
      <c r="J28" s="55"/>
      <c r="K28" s="7">
        <f>+K29</f>
        <v>1587</v>
      </c>
      <c r="L28" s="8"/>
      <c r="M28" s="54"/>
      <c r="N28" s="54"/>
      <c r="O28" s="7"/>
      <c r="P28" s="7"/>
      <c r="Q28" s="7"/>
      <c r="R28" s="54"/>
    </row>
    <row r="29" spans="1:18" s="56" customFormat="1" ht="22.5">
      <c r="A29" s="133"/>
      <c r="B29" s="137">
        <v>85415</v>
      </c>
      <c r="C29" s="100" t="s">
        <v>118</v>
      </c>
      <c r="D29" s="9"/>
      <c r="E29" s="9">
        <f t="shared" si="10"/>
        <v>1587</v>
      </c>
      <c r="F29" s="9">
        <f>G29+K29</f>
        <v>1587</v>
      </c>
      <c r="G29" s="9"/>
      <c r="H29" s="54"/>
      <c r="I29" s="10"/>
      <c r="J29" s="55"/>
      <c r="K29" s="10">
        <v>1587</v>
      </c>
      <c r="L29" s="10"/>
      <c r="M29" s="54"/>
      <c r="N29" s="54"/>
      <c r="O29" s="10"/>
      <c r="P29" s="10"/>
      <c r="Q29" s="10"/>
      <c r="R29" s="54"/>
    </row>
    <row r="30" spans="1:18" s="56" customFormat="1" ht="15" customHeight="1">
      <c r="A30" s="133">
        <v>855</v>
      </c>
      <c r="B30" s="132"/>
      <c r="C30" s="96" t="s">
        <v>83</v>
      </c>
      <c r="D30" s="7">
        <v>6261000</v>
      </c>
      <c r="E30" s="7">
        <f t="shared" si="8"/>
        <v>83616</v>
      </c>
      <c r="F30" s="7">
        <f>F31+F32+F33</f>
        <v>83616</v>
      </c>
      <c r="G30" s="7">
        <f>G31+G32+G33</f>
        <v>616</v>
      </c>
      <c r="H30" s="54"/>
      <c r="I30" s="7">
        <f>I31+I32+I33</f>
        <v>616</v>
      </c>
      <c r="J30" s="55"/>
      <c r="K30" s="7">
        <f>K31+K32+K33</f>
        <v>83000</v>
      </c>
      <c r="L30" s="8"/>
      <c r="M30" s="54"/>
      <c r="N30" s="54"/>
      <c r="O30" s="7"/>
      <c r="P30" s="7"/>
      <c r="Q30" s="7"/>
      <c r="R30" s="54"/>
    </row>
    <row r="31" spans="1:18" s="56" customFormat="1" ht="15" customHeight="1">
      <c r="A31" s="133"/>
      <c r="B31" s="137">
        <v>85501</v>
      </c>
      <c r="C31" s="100" t="s">
        <v>84</v>
      </c>
      <c r="D31" s="9"/>
      <c r="E31" s="9">
        <f t="shared" si="8"/>
        <v>52000</v>
      </c>
      <c r="F31" s="9">
        <f>G31+K31</f>
        <v>52000</v>
      </c>
      <c r="G31" s="9"/>
      <c r="H31" s="54"/>
      <c r="I31" s="10"/>
      <c r="J31" s="55"/>
      <c r="K31" s="10">
        <v>52000</v>
      </c>
      <c r="L31" s="10"/>
      <c r="M31" s="54"/>
      <c r="N31" s="54"/>
      <c r="O31" s="10"/>
      <c r="P31" s="10"/>
      <c r="Q31" s="10"/>
      <c r="R31" s="54"/>
    </row>
    <row r="32" spans="1:18" s="56" customFormat="1" ht="56.25">
      <c r="A32" s="133"/>
      <c r="B32" s="137">
        <v>85502</v>
      </c>
      <c r="C32" s="131" t="s">
        <v>85</v>
      </c>
      <c r="D32" s="9"/>
      <c r="E32" s="9">
        <f t="shared" si="8"/>
        <v>31228</v>
      </c>
      <c r="F32" s="9">
        <f>G32+K32</f>
        <v>31228</v>
      </c>
      <c r="G32" s="9">
        <f>H32+I32</f>
        <v>228</v>
      </c>
      <c r="H32" s="54"/>
      <c r="I32" s="10">
        <v>228</v>
      </c>
      <c r="J32" s="55"/>
      <c r="K32" s="10">
        <v>31000</v>
      </c>
      <c r="L32" s="10"/>
      <c r="M32" s="54"/>
      <c r="N32" s="54"/>
      <c r="O32" s="10"/>
      <c r="P32" s="10"/>
      <c r="Q32" s="10"/>
      <c r="R32" s="54"/>
    </row>
    <row r="33" spans="1:18" s="56" customFormat="1" ht="15" customHeight="1">
      <c r="A33" s="133"/>
      <c r="B33" s="137">
        <v>85503</v>
      </c>
      <c r="C33" s="100" t="s">
        <v>116</v>
      </c>
      <c r="D33" s="9"/>
      <c r="E33" s="9">
        <f t="shared" ref="E33" si="11">F33+O33</f>
        <v>388</v>
      </c>
      <c r="F33" s="9">
        <f>G33+K33</f>
        <v>388</v>
      </c>
      <c r="G33" s="9">
        <f>H33+I33</f>
        <v>388</v>
      </c>
      <c r="H33" s="54"/>
      <c r="I33" s="10">
        <v>388</v>
      </c>
      <c r="J33" s="55"/>
      <c r="K33" s="10"/>
      <c r="L33" s="10"/>
      <c r="M33" s="54"/>
      <c r="N33" s="54"/>
      <c r="O33" s="10"/>
      <c r="P33" s="10"/>
      <c r="Q33" s="10"/>
      <c r="R33" s="54"/>
    </row>
    <row r="34" spans="1:18" s="56" customFormat="1" ht="22.5">
      <c r="A34" s="133">
        <v>900</v>
      </c>
      <c r="B34" s="132"/>
      <c r="C34" s="138" t="s">
        <v>3</v>
      </c>
      <c r="D34" s="7">
        <v>1534956</v>
      </c>
      <c r="E34" s="7">
        <f t="shared" ref="E34:E35" si="12">F34+O34</f>
        <v>49994</v>
      </c>
      <c r="F34" s="8">
        <f>F35</f>
        <v>53494</v>
      </c>
      <c r="G34" s="7">
        <f>+G35</f>
        <v>53494</v>
      </c>
      <c r="H34" s="54"/>
      <c r="I34" s="7">
        <f>+I35</f>
        <v>53494</v>
      </c>
      <c r="J34" s="55"/>
      <c r="K34" s="7"/>
      <c r="L34" s="8"/>
      <c r="M34" s="54"/>
      <c r="N34" s="54"/>
      <c r="O34" s="8">
        <f>O35</f>
        <v>-3500</v>
      </c>
      <c r="P34" s="8">
        <f>P35</f>
        <v>-3500</v>
      </c>
      <c r="Q34" s="7"/>
      <c r="R34" s="54"/>
    </row>
    <row r="35" spans="1:18" s="56" customFormat="1" ht="15" customHeight="1">
      <c r="A35" s="133"/>
      <c r="B35" s="137">
        <v>90095</v>
      </c>
      <c r="C35" s="100" t="s">
        <v>33</v>
      </c>
      <c r="D35" s="9"/>
      <c r="E35" s="9">
        <f t="shared" si="12"/>
        <v>49994</v>
      </c>
      <c r="F35" s="9">
        <f>G35+K35</f>
        <v>53494</v>
      </c>
      <c r="G35" s="9">
        <f>H35+I35</f>
        <v>53494</v>
      </c>
      <c r="H35" s="54"/>
      <c r="I35" s="10">
        <v>53494</v>
      </c>
      <c r="J35" s="55"/>
      <c r="K35" s="10"/>
      <c r="L35" s="10"/>
      <c r="M35" s="54"/>
      <c r="N35" s="54"/>
      <c r="O35" s="9">
        <v>-3500</v>
      </c>
      <c r="P35" s="9">
        <v>-3500</v>
      </c>
      <c r="Q35" s="10"/>
      <c r="R35" s="54"/>
    </row>
    <row r="36" spans="1:18" s="57" customFormat="1" ht="15" customHeight="1">
      <c r="A36" s="341" t="s">
        <v>26</v>
      </c>
      <c r="B36" s="342"/>
      <c r="C36" s="343"/>
      <c r="D36" s="13">
        <f>F36+O36</f>
        <v>24171000</v>
      </c>
      <c r="E36" s="7"/>
      <c r="F36" s="7">
        <f>G36+J36+K36+L36+N36</f>
        <v>21668520</v>
      </c>
      <c r="G36" s="60">
        <f>H36+I36</f>
        <v>14274440</v>
      </c>
      <c r="H36" s="8">
        <v>9041108</v>
      </c>
      <c r="I36" s="8">
        <v>5233332</v>
      </c>
      <c r="J36" s="8">
        <v>495000</v>
      </c>
      <c r="K36" s="8">
        <v>6899080</v>
      </c>
      <c r="L36" s="8">
        <v>0</v>
      </c>
      <c r="M36" s="8">
        <v>0</v>
      </c>
      <c r="N36" s="8">
        <v>0</v>
      </c>
      <c r="O36" s="14">
        <v>2502480</v>
      </c>
      <c r="P36" s="14">
        <v>2502480</v>
      </c>
      <c r="Q36" s="14"/>
      <c r="R36" s="8">
        <v>0</v>
      </c>
    </row>
    <row r="37" spans="1:18" s="58" customFormat="1" ht="15" customHeight="1">
      <c r="A37" s="341" t="s">
        <v>4</v>
      </c>
      <c r="B37" s="342"/>
      <c r="C37" s="343"/>
      <c r="D37" s="10"/>
      <c r="E37" s="15">
        <f>E9+E11+E14+E18+E21+E24+E28+E30+E34</f>
        <v>1123000</v>
      </c>
      <c r="F37" s="15">
        <f>F11+F18+F21+F24+F30+F34</f>
        <v>352110</v>
      </c>
      <c r="G37" s="15">
        <f>G11+G18+G21+G24+G30+G34</f>
        <v>294110</v>
      </c>
      <c r="H37" s="15">
        <f>H9+H11+H14+H18+H21+H24+H30+H34</f>
        <v>-21287</v>
      </c>
      <c r="I37" s="15">
        <f>I9+I11+I14+I18+I21+I24+I30+I34</f>
        <v>334500</v>
      </c>
      <c r="J37" s="15"/>
      <c r="K37" s="15">
        <f>K11+K18+K21+K24+K28+K30+K34</f>
        <v>59587</v>
      </c>
      <c r="L37" s="15"/>
      <c r="M37" s="15"/>
      <c r="N37" s="15"/>
      <c r="O37" s="15">
        <f>O9+O11+O18+O21+O34</f>
        <v>750200</v>
      </c>
      <c r="P37" s="15">
        <f>P9+P11+P18+P21+P34</f>
        <v>750200</v>
      </c>
      <c r="Q37" s="15"/>
      <c r="R37" s="15"/>
    </row>
    <row r="38" spans="1:18" s="59" customFormat="1" ht="15" customHeight="1">
      <c r="A38" s="344" t="s">
        <v>27</v>
      </c>
      <c r="B38" s="345"/>
      <c r="C38" s="346"/>
      <c r="D38" s="13">
        <f>D36+E37</f>
        <v>25294000</v>
      </c>
      <c r="E38" s="13" t="s">
        <v>5</v>
      </c>
      <c r="F38" s="7">
        <f>G38+J38+K38+L38+N38</f>
        <v>22041320</v>
      </c>
      <c r="G38" s="60">
        <f>H38+I38</f>
        <v>14587653</v>
      </c>
      <c r="H38" s="13">
        <f t="shared" ref="H38:N38" si="13">+H37+H36</f>
        <v>9019821</v>
      </c>
      <c r="I38" s="13">
        <f t="shared" si="13"/>
        <v>5567832</v>
      </c>
      <c r="J38" s="13">
        <f t="shared" si="13"/>
        <v>495000</v>
      </c>
      <c r="K38" s="13">
        <f t="shared" si="13"/>
        <v>6958667</v>
      </c>
      <c r="L38" s="13">
        <f t="shared" si="13"/>
        <v>0</v>
      </c>
      <c r="M38" s="13">
        <f t="shared" si="13"/>
        <v>0</v>
      </c>
      <c r="N38" s="13">
        <f t="shared" si="13"/>
        <v>0</v>
      </c>
      <c r="O38" s="13">
        <f t="shared" ref="O38:R38" si="14">+O37+O36</f>
        <v>3252680</v>
      </c>
      <c r="P38" s="13">
        <f t="shared" si="14"/>
        <v>3252680</v>
      </c>
      <c r="Q38" s="13">
        <f t="shared" si="14"/>
        <v>0</v>
      </c>
      <c r="R38" s="13">
        <f t="shared" si="14"/>
        <v>0</v>
      </c>
    </row>
    <row r="39" spans="1:18" s="12" customFormat="1" ht="11.25">
      <c r="A39" s="16"/>
      <c r="B39" s="17"/>
      <c r="C39" s="18"/>
      <c r="D39" s="19"/>
      <c r="E39" s="19"/>
      <c r="F39" s="19"/>
      <c r="G39" s="19"/>
      <c r="H39" s="19"/>
      <c r="I39" s="19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12" customFormat="1" ht="12.75" customHeight="1">
      <c r="B40" s="21"/>
      <c r="C40" s="40"/>
      <c r="D40" s="20"/>
      <c r="E40" s="20"/>
      <c r="F40" s="20"/>
    </row>
  </sheetData>
  <mergeCells count="25">
    <mergeCell ref="Q6:Q7"/>
    <mergeCell ref="A36:C36"/>
    <mergeCell ref="A37:C37"/>
    <mergeCell ref="A38:C38"/>
    <mergeCell ref="J5:J7"/>
    <mergeCell ref="K5:K7"/>
    <mergeCell ref="L5:L7"/>
    <mergeCell ref="M5:M7"/>
    <mergeCell ref="N5:N7"/>
    <mergeCell ref="A1:K1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P4:P7"/>
    <mergeCell ref="Q4:Q5"/>
    <mergeCell ref="R4:R7"/>
    <mergeCell ref="G5:G7"/>
    <mergeCell ref="H5:I6"/>
  </mergeCells>
  <pageMargins left="0.39370078740157483" right="0.15748031496062992" top="0.98425196850393704" bottom="0.55118110236220474" header="0.23622047244094491" footer="0.55118110236220474"/>
  <pageSetup paperSize="9" scale="75" orientation="landscape" r:id="rId1"/>
  <headerFooter alignWithMargins="0">
    <oddHeader xml:space="preserve">&amp;RTabela nr 2
 do Uchwały Rady Gminy Nr XXIX/129/2018 
z dnia 28 marca 2018 r.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5" workbookViewId="0">
      <selection activeCell="A5" sqref="A5"/>
    </sheetView>
  </sheetViews>
  <sheetFormatPr defaultColWidth="9.140625" defaultRowHeight="12.75"/>
  <cols>
    <col min="1" max="1" width="4.7109375" style="86" customWidth="1"/>
    <col min="2" max="2" width="6" style="86" customWidth="1"/>
    <col min="3" max="3" width="7" style="86" customWidth="1"/>
    <col min="4" max="4" width="5.42578125" style="86" customWidth="1"/>
    <col min="5" max="5" width="45.5703125" style="86" customWidth="1"/>
    <col min="6" max="8" width="12.28515625" style="86" customWidth="1"/>
    <col min="9" max="9" width="14.7109375" style="86" customWidth="1"/>
    <col min="10" max="16384" width="9.140625" style="86"/>
  </cols>
  <sheetData>
    <row r="1" spans="1:10" s="63" customFormat="1" ht="17.45" customHeight="1">
      <c r="A1" s="352" t="s">
        <v>91</v>
      </c>
      <c r="B1" s="352"/>
      <c r="C1" s="352"/>
      <c r="D1" s="352"/>
      <c r="E1" s="352"/>
      <c r="F1" s="352"/>
      <c r="G1" s="352"/>
      <c r="H1" s="352"/>
      <c r="I1" s="352"/>
    </row>
    <row r="2" spans="1:10" s="63" customFormat="1" ht="11.45" customHeight="1">
      <c r="A2" s="347"/>
      <c r="B2" s="348"/>
      <c r="C2" s="348"/>
      <c r="D2" s="348"/>
      <c r="E2" s="348"/>
      <c r="F2" s="348"/>
      <c r="G2" s="348"/>
    </row>
    <row r="3" spans="1:10" s="64" customFormat="1" ht="93.6" customHeight="1">
      <c r="A3" s="99" t="s">
        <v>28</v>
      </c>
      <c r="B3" s="99" t="s">
        <v>6</v>
      </c>
      <c r="C3" s="99" t="s">
        <v>51</v>
      </c>
      <c r="D3" s="99" t="s">
        <v>52</v>
      </c>
      <c r="E3" s="99" t="s">
        <v>92</v>
      </c>
      <c r="F3" s="99" t="s">
        <v>8</v>
      </c>
      <c r="G3" s="99" t="s">
        <v>234</v>
      </c>
      <c r="H3" s="289" t="s">
        <v>235</v>
      </c>
      <c r="I3" s="99" t="s">
        <v>53</v>
      </c>
    </row>
    <row r="4" spans="1:10" s="63" customFormat="1" ht="16.149999999999999" customHeight="1">
      <c r="A4" s="122">
        <v>1</v>
      </c>
      <c r="B4" s="122">
        <v>2</v>
      </c>
      <c r="C4" s="122">
        <v>3</v>
      </c>
      <c r="D4" s="122">
        <v>4</v>
      </c>
      <c r="E4" s="122">
        <v>5</v>
      </c>
      <c r="F4" s="122">
        <v>6</v>
      </c>
      <c r="G4" s="122">
        <v>7</v>
      </c>
      <c r="H4" s="122">
        <v>8</v>
      </c>
      <c r="I4" s="122">
        <v>9</v>
      </c>
    </row>
    <row r="5" spans="1:10" s="63" customFormat="1" ht="31.15" customHeight="1">
      <c r="A5" s="65">
        <v>1</v>
      </c>
      <c r="B5" s="66" t="s">
        <v>54</v>
      </c>
      <c r="C5" s="66" t="s">
        <v>29</v>
      </c>
      <c r="D5" s="66"/>
      <c r="E5" s="67" t="s">
        <v>55</v>
      </c>
      <c r="F5" s="68">
        <f>F6+F7</f>
        <v>80000</v>
      </c>
      <c r="G5" s="287">
        <f>G6+G7</f>
        <v>40000</v>
      </c>
      <c r="H5" s="287">
        <f>H6+H7</f>
        <v>120000</v>
      </c>
      <c r="I5" s="69" t="s">
        <v>93</v>
      </c>
    </row>
    <row r="6" spans="1:10" s="63" customFormat="1" ht="25.9" customHeight="1">
      <c r="A6" s="70">
        <v>2</v>
      </c>
      <c r="B6" s="70"/>
      <c r="C6" s="70"/>
      <c r="D6" s="70">
        <v>6050</v>
      </c>
      <c r="E6" s="71" t="s">
        <v>94</v>
      </c>
      <c r="F6" s="72">
        <v>80000</v>
      </c>
      <c r="G6" s="288"/>
      <c r="H6" s="72">
        <f>F6+G6</f>
        <v>80000</v>
      </c>
      <c r="I6" s="70" t="s">
        <v>56</v>
      </c>
    </row>
    <row r="7" spans="1:10" s="63" customFormat="1" ht="25.5">
      <c r="A7" s="70">
        <v>3</v>
      </c>
      <c r="B7" s="70"/>
      <c r="C7" s="70"/>
      <c r="D7" s="70">
        <v>6050</v>
      </c>
      <c r="E7" s="71" t="s">
        <v>233</v>
      </c>
      <c r="F7" s="72"/>
      <c r="G7" s="288">
        <v>40000</v>
      </c>
      <c r="H7" s="72">
        <f>F7+G7</f>
        <v>40000</v>
      </c>
      <c r="I7" s="70" t="s">
        <v>56</v>
      </c>
      <c r="J7" s="286"/>
    </row>
    <row r="8" spans="1:10" s="63" customFormat="1" ht="16.149999999999999" customHeight="1">
      <c r="A8" s="65">
        <v>4</v>
      </c>
      <c r="B8" s="65">
        <v>600</v>
      </c>
      <c r="C8" s="65"/>
      <c r="D8" s="65"/>
      <c r="E8" s="67" t="s">
        <v>24</v>
      </c>
      <c r="F8" s="68">
        <f>SUM(F9:F19)</f>
        <v>1620000</v>
      </c>
      <c r="G8" s="287">
        <f>SUM(G9:G19)</f>
        <v>540000</v>
      </c>
      <c r="H8" s="68">
        <f>SUM(H9:H19)</f>
        <v>2160000</v>
      </c>
      <c r="I8" s="70" t="s">
        <v>56</v>
      </c>
      <c r="J8" s="75"/>
    </row>
    <row r="9" spans="1:10" ht="38.25">
      <c r="A9" s="70">
        <v>5</v>
      </c>
      <c r="B9" s="124"/>
      <c r="C9" s="123">
        <v>60013</v>
      </c>
      <c r="D9" s="125">
        <v>6300</v>
      </c>
      <c r="E9" s="126" t="s">
        <v>236</v>
      </c>
      <c r="F9" s="78">
        <v>500000</v>
      </c>
      <c r="G9" s="81">
        <v>-500000</v>
      </c>
      <c r="H9" s="72">
        <f t="shared" ref="H9:H30" si="0">F9+G9</f>
        <v>0</v>
      </c>
      <c r="I9" s="76" t="s">
        <v>95</v>
      </c>
    </row>
    <row r="10" spans="1:10" ht="63.75">
      <c r="A10" s="70">
        <v>6</v>
      </c>
      <c r="B10" s="124"/>
      <c r="C10" s="123">
        <v>60013</v>
      </c>
      <c r="D10" s="125">
        <v>6300</v>
      </c>
      <c r="E10" s="290" t="s">
        <v>245</v>
      </c>
      <c r="F10" s="78"/>
      <c r="G10" s="81">
        <v>500000</v>
      </c>
      <c r="H10" s="72">
        <f t="shared" si="0"/>
        <v>500000</v>
      </c>
      <c r="I10" s="76" t="s">
        <v>56</v>
      </c>
    </row>
    <row r="11" spans="1:10" ht="38.25">
      <c r="A11" s="70">
        <v>7</v>
      </c>
      <c r="B11" s="124"/>
      <c r="C11" s="123">
        <v>60014</v>
      </c>
      <c r="D11" s="125">
        <v>6300</v>
      </c>
      <c r="E11" s="126" t="s">
        <v>96</v>
      </c>
      <c r="F11" s="78">
        <v>100000</v>
      </c>
      <c r="G11" s="81">
        <v>100000</v>
      </c>
      <c r="H11" s="72">
        <f t="shared" si="0"/>
        <v>200000</v>
      </c>
      <c r="I11" s="76" t="s">
        <v>56</v>
      </c>
    </row>
    <row r="12" spans="1:10" ht="38.25">
      <c r="A12" s="70">
        <v>8</v>
      </c>
      <c r="B12" s="124"/>
      <c r="C12" s="123">
        <v>60014</v>
      </c>
      <c r="D12" s="125">
        <v>6300</v>
      </c>
      <c r="E12" s="126" t="s">
        <v>97</v>
      </c>
      <c r="F12" s="78">
        <v>100000</v>
      </c>
      <c r="G12" s="81">
        <v>100000</v>
      </c>
      <c r="H12" s="72">
        <f t="shared" si="0"/>
        <v>200000</v>
      </c>
      <c r="I12" s="76" t="s">
        <v>56</v>
      </c>
    </row>
    <row r="13" spans="1:10" ht="51">
      <c r="A13" s="70">
        <v>9</v>
      </c>
      <c r="B13" s="124"/>
      <c r="C13" s="123">
        <v>60014</v>
      </c>
      <c r="D13" s="125">
        <v>6060</v>
      </c>
      <c r="E13" s="126" t="s">
        <v>98</v>
      </c>
      <c r="F13" s="78">
        <v>70000</v>
      </c>
      <c r="G13" s="81"/>
      <c r="H13" s="72">
        <f t="shared" si="0"/>
        <v>70000</v>
      </c>
      <c r="I13" s="76" t="s">
        <v>56</v>
      </c>
    </row>
    <row r="14" spans="1:10" s="79" customFormat="1" ht="25.15" customHeight="1">
      <c r="A14" s="70">
        <v>10</v>
      </c>
      <c r="B14" s="80"/>
      <c r="C14" s="83">
        <v>60016</v>
      </c>
      <c r="D14" s="80">
        <v>6050</v>
      </c>
      <c r="E14" s="73" t="s">
        <v>99</v>
      </c>
      <c r="F14" s="78">
        <v>400000</v>
      </c>
      <c r="G14" s="81">
        <v>-400000</v>
      </c>
      <c r="H14" s="72">
        <f t="shared" si="0"/>
        <v>0</v>
      </c>
      <c r="I14" s="76" t="s">
        <v>56</v>
      </c>
    </row>
    <row r="15" spans="1:10" s="79" customFormat="1" ht="25.15" customHeight="1">
      <c r="A15" s="70">
        <v>11</v>
      </c>
      <c r="B15" s="80"/>
      <c r="C15" s="83">
        <v>60016</v>
      </c>
      <c r="D15" s="80">
        <v>6050</v>
      </c>
      <c r="E15" s="73" t="s">
        <v>100</v>
      </c>
      <c r="F15" s="78"/>
      <c r="G15" s="81">
        <v>400000</v>
      </c>
      <c r="H15" s="72">
        <f t="shared" si="0"/>
        <v>400000</v>
      </c>
      <c r="I15" s="76" t="s">
        <v>56</v>
      </c>
    </row>
    <row r="16" spans="1:10" s="79" customFormat="1" ht="25.5">
      <c r="A16" s="70">
        <v>12</v>
      </c>
      <c r="B16" s="80"/>
      <c r="C16" s="83">
        <v>60016</v>
      </c>
      <c r="D16" s="80">
        <v>6050</v>
      </c>
      <c r="E16" s="73" t="s">
        <v>101</v>
      </c>
      <c r="F16" s="78">
        <v>200000</v>
      </c>
      <c r="G16" s="81">
        <v>140000</v>
      </c>
      <c r="H16" s="72">
        <f t="shared" si="0"/>
        <v>340000</v>
      </c>
      <c r="I16" s="76" t="s">
        <v>56</v>
      </c>
    </row>
    <row r="17" spans="1:16" s="79" customFormat="1" ht="25.15" customHeight="1">
      <c r="A17" s="70">
        <v>13</v>
      </c>
      <c r="B17" s="80"/>
      <c r="C17" s="83">
        <v>60016</v>
      </c>
      <c r="D17" s="80">
        <v>6050</v>
      </c>
      <c r="E17" s="73" t="s">
        <v>102</v>
      </c>
      <c r="F17" s="78">
        <v>250000</v>
      </c>
      <c r="G17" s="81">
        <v>-250000</v>
      </c>
      <c r="H17" s="72">
        <f t="shared" si="0"/>
        <v>0</v>
      </c>
      <c r="I17" s="76" t="s">
        <v>56</v>
      </c>
    </row>
    <row r="18" spans="1:16" s="79" customFormat="1" ht="15.6" customHeight="1">
      <c r="A18" s="70">
        <v>14</v>
      </c>
      <c r="B18" s="80"/>
      <c r="C18" s="83">
        <v>60016</v>
      </c>
      <c r="D18" s="80">
        <v>6050</v>
      </c>
      <c r="E18" s="73" t="s">
        <v>103</v>
      </c>
      <c r="F18" s="78"/>
      <c r="G18" s="81">
        <v>250000</v>
      </c>
      <c r="H18" s="72">
        <f t="shared" si="0"/>
        <v>250000</v>
      </c>
      <c r="I18" s="76" t="s">
        <v>56</v>
      </c>
    </row>
    <row r="19" spans="1:16" ht="15.6" customHeight="1">
      <c r="A19" s="70">
        <v>15</v>
      </c>
      <c r="B19" s="124"/>
      <c r="C19" s="123">
        <v>60016</v>
      </c>
      <c r="D19" s="125">
        <v>6050</v>
      </c>
      <c r="E19" s="126" t="s">
        <v>237</v>
      </c>
      <c r="F19" s="78"/>
      <c r="G19" s="81">
        <v>200000</v>
      </c>
      <c r="H19" s="72">
        <f t="shared" si="0"/>
        <v>200000</v>
      </c>
      <c r="I19" s="76" t="s">
        <v>56</v>
      </c>
    </row>
    <row r="20" spans="1:16" s="63" customFormat="1" ht="16.149999999999999" customHeight="1">
      <c r="A20" s="65">
        <v>16</v>
      </c>
      <c r="B20" s="65">
        <v>754</v>
      </c>
      <c r="C20" s="65"/>
      <c r="D20" s="65"/>
      <c r="E20" s="85" t="s">
        <v>58</v>
      </c>
      <c r="F20" s="68">
        <f>F21</f>
        <v>6300</v>
      </c>
      <c r="G20" s="68">
        <f>G21</f>
        <v>-6300</v>
      </c>
      <c r="H20" s="68">
        <f>H21</f>
        <v>0</v>
      </c>
      <c r="I20" s="70" t="s">
        <v>56</v>
      </c>
      <c r="J20" s="75"/>
      <c r="K20" s="75"/>
      <c r="L20" s="75"/>
      <c r="M20" s="75"/>
      <c r="N20" s="75"/>
      <c r="O20" s="75"/>
    </row>
    <row r="21" spans="1:16" s="84" customFormat="1" ht="25.9" customHeight="1">
      <c r="A21" s="70">
        <v>17</v>
      </c>
      <c r="B21" s="76"/>
      <c r="C21" s="76">
        <v>75412</v>
      </c>
      <c r="D21" s="76">
        <v>6060</v>
      </c>
      <c r="E21" s="73" t="s">
        <v>104</v>
      </c>
      <c r="F21" s="78">
        <v>6300</v>
      </c>
      <c r="G21" s="78">
        <v>-6300</v>
      </c>
      <c r="H21" s="72">
        <f t="shared" si="0"/>
        <v>0</v>
      </c>
      <c r="I21" s="70" t="s">
        <v>56</v>
      </c>
      <c r="J21" s="127"/>
      <c r="K21" s="82"/>
      <c r="L21" s="128"/>
      <c r="M21" s="82"/>
      <c r="N21" s="129"/>
      <c r="O21" s="79"/>
      <c r="P21" s="79"/>
    </row>
    <row r="22" spans="1:16" s="63" customFormat="1" ht="15.6" customHeight="1">
      <c r="A22" s="65">
        <v>18</v>
      </c>
      <c r="B22" s="65">
        <v>801</v>
      </c>
      <c r="C22" s="65"/>
      <c r="D22" s="65"/>
      <c r="E22" s="67" t="s">
        <v>59</v>
      </c>
      <c r="F22" s="68">
        <f>SUM(F23:F25)</f>
        <v>745000</v>
      </c>
      <c r="G22" s="287">
        <f>SUM(G23:G25)</f>
        <v>180000</v>
      </c>
      <c r="H22" s="287">
        <f>SUM(H23:H25)</f>
        <v>925000</v>
      </c>
      <c r="I22" s="70" t="s">
        <v>56</v>
      </c>
      <c r="J22" s="75"/>
      <c r="K22" s="75"/>
      <c r="L22" s="75"/>
      <c r="M22" s="75"/>
      <c r="N22" s="75"/>
      <c r="O22" s="75"/>
    </row>
    <row r="23" spans="1:16" s="84" customFormat="1" ht="15.6" customHeight="1">
      <c r="A23" s="70">
        <v>19</v>
      </c>
      <c r="B23" s="76"/>
      <c r="C23" s="76">
        <v>80101</v>
      </c>
      <c r="D23" s="76">
        <v>6050</v>
      </c>
      <c r="E23" s="73" t="s">
        <v>105</v>
      </c>
      <c r="F23" s="78">
        <v>360000</v>
      </c>
      <c r="G23" s="285">
        <v>90000</v>
      </c>
      <c r="H23" s="72">
        <f t="shared" si="0"/>
        <v>450000</v>
      </c>
      <c r="I23" s="70" t="s">
        <v>56</v>
      </c>
      <c r="J23" s="127"/>
      <c r="K23" s="82"/>
      <c r="L23" s="128"/>
      <c r="M23" s="82"/>
      <c r="N23" s="129"/>
      <c r="O23" s="79"/>
      <c r="P23" s="79"/>
    </row>
    <row r="24" spans="1:16" s="84" customFormat="1" ht="15.6" customHeight="1">
      <c r="A24" s="70">
        <v>20</v>
      </c>
      <c r="B24" s="76"/>
      <c r="C24" s="76">
        <v>80101</v>
      </c>
      <c r="D24" s="76">
        <v>6050</v>
      </c>
      <c r="E24" s="73" t="s">
        <v>106</v>
      </c>
      <c r="F24" s="78">
        <v>360000</v>
      </c>
      <c r="G24" s="285">
        <v>90000</v>
      </c>
      <c r="H24" s="72">
        <f t="shared" si="0"/>
        <v>450000</v>
      </c>
      <c r="I24" s="70" t="s">
        <v>56</v>
      </c>
      <c r="J24" s="127"/>
      <c r="K24" s="82"/>
      <c r="L24" s="128"/>
      <c r="M24" s="82"/>
      <c r="N24" s="129"/>
      <c r="O24" s="79"/>
      <c r="P24" s="79"/>
    </row>
    <row r="25" spans="1:16" s="84" customFormat="1" ht="25.15" customHeight="1">
      <c r="A25" s="70">
        <v>21</v>
      </c>
      <c r="B25" s="76"/>
      <c r="C25" s="76">
        <v>80101</v>
      </c>
      <c r="D25" s="76">
        <v>6050</v>
      </c>
      <c r="E25" s="73" t="s">
        <v>107</v>
      </c>
      <c r="F25" s="78">
        <v>25000</v>
      </c>
      <c r="G25" s="285"/>
      <c r="H25" s="72">
        <f t="shared" si="0"/>
        <v>25000</v>
      </c>
      <c r="I25" s="70" t="s">
        <v>56</v>
      </c>
      <c r="J25" s="127"/>
      <c r="K25" s="82"/>
      <c r="L25" s="128"/>
      <c r="M25" s="82"/>
      <c r="N25" s="129"/>
      <c r="O25" s="79"/>
      <c r="P25" s="79"/>
    </row>
    <row r="26" spans="1:16" s="63" customFormat="1" ht="16.149999999999999" customHeight="1">
      <c r="A26" s="65">
        <v>22</v>
      </c>
      <c r="B26" s="65">
        <v>900</v>
      </c>
      <c r="C26" s="65">
        <v>90095</v>
      </c>
      <c r="D26" s="65"/>
      <c r="E26" s="67" t="s">
        <v>3</v>
      </c>
      <c r="F26" s="68">
        <f>SUM(F27:F30)</f>
        <v>51180</v>
      </c>
      <c r="G26" s="287">
        <f>SUM(G27:G30)</f>
        <v>-3500</v>
      </c>
      <c r="H26" s="287">
        <f>SUM(H27:H30)</f>
        <v>47680</v>
      </c>
      <c r="I26" s="70" t="s">
        <v>56</v>
      </c>
      <c r="J26" s="75"/>
    </row>
    <row r="27" spans="1:16" s="79" customFormat="1" ht="25.15" customHeight="1">
      <c r="A27" s="70">
        <v>23</v>
      </c>
      <c r="B27" s="76"/>
      <c r="C27" s="76"/>
      <c r="D27" s="77">
        <v>6060</v>
      </c>
      <c r="E27" s="73" t="s">
        <v>108</v>
      </c>
      <c r="F27" s="78">
        <v>23092</v>
      </c>
      <c r="G27" s="78"/>
      <c r="H27" s="72">
        <f t="shared" si="0"/>
        <v>23092</v>
      </c>
      <c r="I27" s="76" t="s">
        <v>56</v>
      </c>
    </row>
    <row r="28" spans="1:16" s="79" customFormat="1" ht="38.25">
      <c r="A28" s="70">
        <v>24</v>
      </c>
      <c r="B28" s="76"/>
      <c r="C28" s="76"/>
      <c r="D28" s="77">
        <v>6060</v>
      </c>
      <c r="E28" s="73" t="s">
        <v>109</v>
      </c>
      <c r="F28" s="78">
        <v>10800</v>
      </c>
      <c r="G28" s="78"/>
      <c r="H28" s="72">
        <f t="shared" si="0"/>
        <v>10800</v>
      </c>
      <c r="I28" s="76" t="s">
        <v>56</v>
      </c>
    </row>
    <row r="29" spans="1:16" s="79" customFormat="1" ht="25.15" customHeight="1">
      <c r="A29" s="70">
        <v>25</v>
      </c>
      <c r="B29" s="76"/>
      <c r="C29" s="76"/>
      <c r="D29" s="77">
        <v>6060</v>
      </c>
      <c r="E29" s="73" t="s">
        <v>110</v>
      </c>
      <c r="F29" s="78">
        <v>3500</v>
      </c>
      <c r="G29" s="78">
        <v>-3500</v>
      </c>
      <c r="H29" s="72">
        <f t="shared" si="0"/>
        <v>0</v>
      </c>
      <c r="I29" s="76" t="s">
        <v>56</v>
      </c>
    </row>
    <row r="30" spans="1:16" s="79" customFormat="1" ht="25.15" customHeight="1">
      <c r="A30" s="70">
        <v>26</v>
      </c>
      <c r="B30" s="76"/>
      <c r="C30" s="76"/>
      <c r="D30" s="77">
        <v>6050</v>
      </c>
      <c r="E30" s="73" t="s">
        <v>111</v>
      </c>
      <c r="F30" s="78">
        <v>13788</v>
      </c>
      <c r="G30" s="78"/>
      <c r="H30" s="72">
        <f t="shared" si="0"/>
        <v>13788</v>
      </c>
      <c r="I30" s="76" t="s">
        <v>56</v>
      </c>
    </row>
    <row r="31" spans="1:16" s="74" customFormat="1" ht="22.9" customHeight="1">
      <c r="A31" s="349" t="s">
        <v>60</v>
      </c>
      <c r="B31" s="350"/>
      <c r="C31" s="350"/>
      <c r="D31" s="350"/>
      <c r="E31" s="351"/>
      <c r="F31" s="68">
        <f>F5+F8+F20+F22+F26</f>
        <v>2502480</v>
      </c>
      <c r="G31" s="68">
        <f>G5+G8+G20+G22+G26</f>
        <v>750200</v>
      </c>
      <c r="H31" s="68">
        <f>H5+H8+H20+H22+H26</f>
        <v>3252680</v>
      </c>
      <c r="I31" s="65" t="s">
        <v>30</v>
      </c>
    </row>
    <row r="32" spans="1:16" s="74" customFormat="1" ht="17.45" customHeight="1">
      <c r="A32" s="97"/>
      <c r="B32" s="97"/>
      <c r="C32" s="97"/>
      <c r="D32" s="97"/>
      <c r="E32" s="97"/>
      <c r="F32" s="98"/>
      <c r="G32" s="98"/>
      <c r="I32" s="98"/>
    </row>
  </sheetData>
  <mergeCells count="3">
    <mergeCell ref="A2:G2"/>
    <mergeCell ref="A31:E31"/>
    <mergeCell ref="A1:I1"/>
  </mergeCells>
  <printOptions horizontalCentered="1"/>
  <pageMargins left="0.51181102362204722" right="0.39370078740157483" top="1.4566929133858268" bottom="0.59055118110236227" header="0.51181102362204722" footer="0.51181102362204722"/>
  <pageSetup paperSize="9" scale="75" orientation="portrait" r:id="rId1"/>
  <headerFooter alignWithMargins="0">
    <oddHeader xml:space="preserve">&amp;R&amp;9Tabela nr 2a  
do Uchwały Rady Gminy Nr XXIX/129/2018
z dnia 28 marca 2018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8"/>
  <sheetViews>
    <sheetView topLeftCell="A64" workbookViewId="0">
      <selection activeCell="C51" sqref="C51"/>
    </sheetView>
  </sheetViews>
  <sheetFormatPr defaultColWidth="8.85546875" defaultRowHeight="14.25"/>
  <cols>
    <col min="1" max="1" width="3.28515625" style="186" customWidth="1"/>
    <col min="2" max="2" width="21.5703125" style="180" customWidth="1"/>
    <col min="3" max="3" width="50.140625" style="186" customWidth="1"/>
    <col min="4" max="4" width="5.7109375" style="186" customWidth="1"/>
    <col min="5" max="5" width="8.140625" style="186" customWidth="1"/>
    <col min="6" max="6" width="5.42578125" style="186" customWidth="1"/>
    <col min="7" max="8" width="13.5703125" style="186" customWidth="1"/>
    <col min="9" max="9" width="15" style="186" customWidth="1"/>
    <col min="10" max="16384" width="8.85546875" style="186"/>
  </cols>
  <sheetData>
    <row r="2" spans="1:8" s="180" customFormat="1" ht="27.6" customHeight="1">
      <c r="A2" s="353" t="s">
        <v>125</v>
      </c>
      <c r="B2" s="353"/>
      <c r="C2" s="353"/>
      <c r="D2" s="353"/>
      <c r="E2" s="353"/>
      <c r="F2" s="353"/>
      <c r="G2" s="353"/>
      <c r="H2" s="353"/>
    </row>
    <row r="3" spans="1:8" ht="37.5" customHeight="1">
      <c r="A3" s="181" t="s">
        <v>126</v>
      </c>
      <c r="B3" s="182" t="s">
        <v>127</v>
      </c>
      <c r="C3" s="183" t="s">
        <v>128</v>
      </c>
      <c r="D3" s="181" t="s">
        <v>6</v>
      </c>
      <c r="E3" s="181" t="s">
        <v>7</v>
      </c>
      <c r="F3" s="181"/>
      <c r="G3" s="184" t="s">
        <v>129</v>
      </c>
      <c r="H3" s="185" t="s">
        <v>130</v>
      </c>
    </row>
    <row r="4" spans="1:8" ht="25.5">
      <c r="A4" s="354">
        <v>1</v>
      </c>
      <c r="B4" s="355" t="s">
        <v>131</v>
      </c>
      <c r="C4" s="187" t="s">
        <v>132</v>
      </c>
      <c r="D4" s="188">
        <v>900</v>
      </c>
      <c r="E4" s="188">
        <v>90095</v>
      </c>
      <c r="F4" s="188"/>
      <c r="G4" s="189">
        <v>13788</v>
      </c>
      <c r="H4" s="356">
        <f>SUM(G4:G12)</f>
        <v>28988.15</v>
      </c>
    </row>
    <row r="5" spans="1:8" ht="13.9" customHeight="1">
      <c r="A5" s="354"/>
      <c r="B5" s="355"/>
      <c r="C5" s="190" t="s">
        <v>133</v>
      </c>
      <c r="D5" s="191"/>
      <c r="E5" s="191"/>
      <c r="F5" s="191"/>
      <c r="G5" s="192"/>
      <c r="H5" s="356"/>
    </row>
    <row r="6" spans="1:8" ht="13.9" customHeight="1">
      <c r="A6" s="354"/>
      <c r="B6" s="355"/>
      <c r="C6" s="193" t="s">
        <v>134</v>
      </c>
      <c r="D6" s="194">
        <v>754</v>
      </c>
      <c r="E6" s="195">
        <v>75412</v>
      </c>
      <c r="F6" s="196"/>
      <c r="G6" s="197">
        <v>1100.1500000000001</v>
      </c>
      <c r="H6" s="356"/>
    </row>
    <row r="7" spans="1:8" ht="13.9" customHeight="1">
      <c r="A7" s="354"/>
      <c r="B7" s="355"/>
      <c r="C7" s="198" t="s">
        <v>135</v>
      </c>
      <c r="D7" s="194">
        <v>754</v>
      </c>
      <c r="E7" s="195">
        <v>75412</v>
      </c>
      <c r="F7" s="196"/>
      <c r="G7" s="199">
        <v>2400</v>
      </c>
      <c r="H7" s="356"/>
    </row>
    <row r="8" spans="1:8" ht="13.9" customHeight="1">
      <c r="A8" s="354"/>
      <c r="B8" s="355"/>
      <c r="C8" s="200" t="s">
        <v>136</v>
      </c>
      <c r="D8" s="194">
        <v>754</v>
      </c>
      <c r="E8" s="195">
        <v>75412</v>
      </c>
      <c r="F8" s="196"/>
      <c r="G8" s="197">
        <v>500</v>
      </c>
      <c r="H8" s="356"/>
    </row>
    <row r="9" spans="1:8" ht="13.9" customHeight="1">
      <c r="A9" s="354"/>
      <c r="B9" s="355"/>
      <c r="C9" s="200" t="s">
        <v>137</v>
      </c>
      <c r="D9" s="194">
        <v>754</v>
      </c>
      <c r="E9" s="195">
        <v>75412</v>
      </c>
      <c r="F9" s="196"/>
      <c r="G9" s="197">
        <v>200</v>
      </c>
      <c r="H9" s="356"/>
    </row>
    <row r="10" spans="1:8" ht="13.9" customHeight="1">
      <c r="A10" s="354"/>
      <c r="B10" s="355"/>
      <c r="C10" s="200" t="s">
        <v>138</v>
      </c>
      <c r="D10" s="194">
        <v>754</v>
      </c>
      <c r="E10" s="195">
        <v>75412</v>
      </c>
      <c r="F10" s="196"/>
      <c r="G10" s="197">
        <v>6300</v>
      </c>
      <c r="H10" s="356"/>
    </row>
    <row r="11" spans="1:8" ht="13.9" customHeight="1">
      <c r="A11" s="354"/>
      <c r="B11" s="355"/>
      <c r="C11" s="200" t="s">
        <v>139</v>
      </c>
      <c r="D11" s="194">
        <v>754</v>
      </c>
      <c r="E11" s="195">
        <v>75412</v>
      </c>
      <c r="F11" s="196"/>
      <c r="G11" s="197">
        <v>3700</v>
      </c>
      <c r="H11" s="356"/>
    </row>
    <row r="12" spans="1:8" ht="13.9" customHeight="1">
      <c r="A12" s="354"/>
      <c r="B12" s="355"/>
      <c r="C12" s="193" t="s">
        <v>140</v>
      </c>
      <c r="D12" s="194">
        <v>754</v>
      </c>
      <c r="E12" s="195">
        <v>75412</v>
      </c>
      <c r="F12" s="196"/>
      <c r="G12" s="197">
        <v>1000</v>
      </c>
      <c r="H12" s="356"/>
    </row>
    <row r="13" spans="1:8" ht="25.5">
      <c r="A13" s="201">
        <v>2</v>
      </c>
      <c r="B13" s="202" t="s">
        <v>141</v>
      </c>
      <c r="C13" s="193" t="s">
        <v>142</v>
      </c>
      <c r="D13" s="195">
        <v>600</v>
      </c>
      <c r="E13" s="195">
        <v>60016</v>
      </c>
      <c r="F13" s="195"/>
      <c r="G13" s="197">
        <v>7743.41</v>
      </c>
      <c r="H13" s="203">
        <f>G13</f>
        <v>7743.41</v>
      </c>
    </row>
    <row r="14" spans="1:8" ht="25.5">
      <c r="A14" s="357">
        <v>3</v>
      </c>
      <c r="B14" s="359" t="s">
        <v>143</v>
      </c>
      <c r="C14" s="193" t="s">
        <v>142</v>
      </c>
      <c r="D14" s="195">
        <v>600</v>
      </c>
      <c r="E14" s="195">
        <v>60016</v>
      </c>
      <c r="F14" s="195"/>
      <c r="G14" s="197">
        <v>9883.48</v>
      </c>
      <c r="H14" s="361">
        <f>G14+G15</f>
        <v>11383.48</v>
      </c>
    </row>
    <row r="15" spans="1:8" ht="13.9" customHeight="1">
      <c r="A15" s="358"/>
      <c r="B15" s="360"/>
      <c r="C15" s="193" t="s">
        <v>144</v>
      </c>
      <c r="D15" s="195">
        <v>900</v>
      </c>
      <c r="E15" s="195">
        <v>90095</v>
      </c>
      <c r="F15" s="195"/>
      <c r="G15" s="197">
        <v>1500</v>
      </c>
      <c r="H15" s="362"/>
    </row>
    <row r="16" spans="1:8" ht="13.9" customHeight="1">
      <c r="A16" s="363">
        <v>4</v>
      </c>
      <c r="B16" s="364" t="s">
        <v>145</v>
      </c>
      <c r="C16" s="367" t="s">
        <v>146</v>
      </c>
      <c r="D16" s="368"/>
      <c r="E16" s="368"/>
      <c r="F16" s="368"/>
      <c r="G16" s="369"/>
      <c r="H16" s="370">
        <f>G17+G18</f>
        <v>12442.4</v>
      </c>
    </row>
    <row r="17" spans="1:8" ht="13.9" customHeight="1">
      <c r="A17" s="357"/>
      <c r="B17" s="365"/>
      <c r="C17" s="193" t="s">
        <v>147</v>
      </c>
      <c r="D17" s="195">
        <v>900</v>
      </c>
      <c r="E17" s="195">
        <v>90095</v>
      </c>
      <c r="F17" s="195"/>
      <c r="G17" s="197">
        <v>9442.4</v>
      </c>
      <c r="H17" s="361"/>
    </row>
    <row r="18" spans="1:8" ht="13.9" customHeight="1">
      <c r="A18" s="358"/>
      <c r="B18" s="366"/>
      <c r="C18" s="193" t="s">
        <v>148</v>
      </c>
      <c r="D18" s="195">
        <v>900</v>
      </c>
      <c r="E18" s="195">
        <v>90095</v>
      </c>
      <c r="F18" s="195"/>
      <c r="G18" s="197">
        <v>3000</v>
      </c>
      <c r="H18" s="362"/>
    </row>
    <row r="19" spans="1:8" ht="15" customHeight="1">
      <c r="A19" s="363">
        <v>5</v>
      </c>
      <c r="B19" s="371" t="s">
        <v>149</v>
      </c>
      <c r="C19" s="367" t="s">
        <v>150</v>
      </c>
      <c r="D19" s="368"/>
      <c r="E19" s="368"/>
      <c r="F19" s="368"/>
      <c r="G19" s="369"/>
      <c r="H19" s="370">
        <f>G20+G21</f>
        <v>8537.61</v>
      </c>
    </row>
    <row r="20" spans="1:8" ht="26.25" customHeight="1">
      <c r="A20" s="357"/>
      <c r="B20" s="359"/>
      <c r="C20" s="193" t="s">
        <v>151</v>
      </c>
      <c r="D20" s="195">
        <v>600</v>
      </c>
      <c r="E20" s="195">
        <v>60016</v>
      </c>
      <c r="F20" s="195"/>
      <c r="G20" s="197">
        <v>5237.6099999999997</v>
      </c>
      <c r="H20" s="361"/>
    </row>
    <row r="21" spans="1:8" ht="14.25" customHeight="1">
      <c r="A21" s="358"/>
      <c r="B21" s="360"/>
      <c r="C21" s="193" t="s">
        <v>152</v>
      </c>
      <c r="D21" s="195">
        <v>900</v>
      </c>
      <c r="E21" s="195">
        <v>90015</v>
      </c>
      <c r="F21" s="195"/>
      <c r="G21" s="197">
        <v>3300</v>
      </c>
      <c r="H21" s="362"/>
    </row>
    <row r="22" spans="1:8" ht="13.9" customHeight="1">
      <c r="A22" s="354">
        <v>6</v>
      </c>
      <c r="B22" s="355" t="s">
        <v>153</v>
      </c>
      <c r="C22" s="204" t="s">
        <v>154</v>
      </c>
      <c r="D22" s="205"/>
      <c r="E22" s="205"/>
      <c r="F22" s="205"/>
      <c r="G22" s="206"/>
      <c r="H22" s="356">
        <f>SUM(G23:G26)</f>
        <v>33091.5</v>
      </c>
    </row>
    <row r="23" spans="1:8" ht="24.6" customHeight="1">
      <c r="A23" s="354"/>
      <c r="B23" s="355"/>
      <c r="C23" s="207" t="s">
        <v>155</v>
      </c>
      <c r="D23" s="195">
        <v>600</v>
      </c>
      <c r="E23" s="195">
        <v>60016</v>
      </c>
      <c r="F23" s="195"/>
      <c r="G23" s="197">
        <v>3500</v>
      </c>
      <c r="H23" s="356"/>
    </row>
    <row r="24" spans="1:8" ht="14.25" customHeight="1">
      <c r="A24" s="354"/>
      <c r="B24" s="355"/>
      <c r="C24" s="207" t="s">
        <v>156</v>
      </c>
      <c r="D24" s="195">
        <v>900</v>
      </c>
      <c r="E24" s="195">
        <v>90095</v>
      </c>
      <c r="F24" s="195"/>
      <c r="G24" s="197">
        <v>4000</v>
      </c>
      <c r="H24" s="356"/>
    </row>
    <row r="25" spans="1:8" ht="13.9" customHeight="1">
      <c r="A25" s="354"/>
      <c r="B25" s="355"/>
      <c r="C25" s="207" t="s">
        <v>157</v>
      </c>
      <c r="D25" s="195">
        <v>900</v>
      </c>
      <c r="E25" s="195">
        <v>90095</v>
      </c>
      <c r="F25" s="195"/>
      <c r="G25" s="197">
        <v>2499.5</v>
      </c>
      <c r="H25" s="356"/>
    </row>
    <row r="26" spans="1:8" ht="14.45" customHeight="1">
      <c r="A26" s="354"/>
      <c r="B26" s="355"/>
      <c r="C26" s="207" t="s">
        <v>158</v>
      </c>
      <c r="D26" s="195">
        <v>900</v>
      </c>
      <c r="E26" s="195">
        <v>90095</v>
      </c>
      <c r="F26" s="195"/>
      <c r="G26" s="197">
        <v>23092</v>
      </c>
      <c r="H26" s="356"/>
    </row>
    <row r="27" spans="1:8" ht="25.5">
      <c r="A27" s="201">
        <v>7</v>
      </c>
      <c r="B27" s="208" t="s">
        <v>159</v>
      </c>
      <c r="C27" s="193" t="s">
        <v>160</v>
      </c>
      <c r="D27" s="195">
        <v>600</v>
      </c>
      <c r="E27" s="195">
        <v>60016</v>
      </c>
      <c r="F27" s="195"/>
      <c r="G27" s="197">
        <v>8372.15</v>
      </c>
      <c r="H27" s="203">
        <f>G27</f>
        <v>8372.15</v>
      </c>
    </row>
    <row r="28" spans="1:8" ht="25.5">
      <c r="A28" s="201">
        <v>8</v>
      </c>
      <c r="B28" s="208" t="s">
        <v>161</v>
      </c>
      <c r="C28" s="193" t="s">
        <v>142</v>
      </c>
      <c r="D28" s="195">
        <v>600</v>
      </c>
      <c r="E28" s="195">
        <v>60016</v>
      </c>
      <c r="F28" s="195"/>
      <c r="G28" s="209">
        <v>13766.06</v>
      </c>
      <c r="H28" s="203">
        <f>G28</f>
        <v>13766.06</v>
      </c>
    </row>
    <row r="29" spans="1:8" ht="25.5">
      <c r="A29" s="201">
        <v>9</v>
      </c>
      <c r="B29" s="202" t="s">
        <v>162</v>
      </c>
      <c r="C29" s="193" t="s">
        <v>142</v>
      </c>
      <c r="D29" s="195">
        <v>600</v>
      </c>
      <c r="E29" s="195">
        <v>60016</v>
      </c>
      <c r="F29" s="195"/>
      <c r="G29" s="197">
        <f>8173.6</f>
        <v>8173.6</v>
      </c>
      <c r="H29" s="210">
        <f>G29</f>
        <v>8173.6</v>
      </c>
    </row>
    <row r="30" spans="1:8" ht="15" customHeight="1">
      <c r="A30" s="363">
        <v>10</v>
      </c>
      <c r="B30" s="372" t="s">
        <v>163</v>
      </c>
      <c r="C30" s="367" t="s">
        <v>164</v>
      </c>
      <c r="D30" s="368"/>
      <c r="E30" s="368"/>
      <c r="F30" s="368"/>
      <c r="G30" s="369"/>
      <c r="H30" s="375">
        <f>SUM(G31:G34)</f>
        <v>11383.48</v>
      </c>
    </row>
    <row r="31" spans="1:8" ht="14.25" customHeight="1">
      <c r="A31" s="357"/>
      <c r="B31" s="373"/>
      <c r="C31" s="193" t="s">
        <v>165</v>
      </c>
      <c r="D31" s="195">
        <v>900</v>
      </c>
      <c r="E31" s="195">
        <v>90095</v>
      </c>
      <c r="F31" s="195"/>
      <c r="G31" s="197">
        <v>3500</v>
      </c>
      <c r="H31" s="376"/>
    </row>
    <row r="32" spans="1:8">
      <c r="A32" s="357"/>
      <c r="B32" s="373"/>
      <c r="C32" s="193" t="s">
        <v>166</v>
      </c>
      <c r="D32" s="195">
        <v>900</v>
      </c>
      <c r="E32" s="195">
        <v>90095</v>
      </c>
      <c r="F32" s="195"/>
      <c r="G32" s="197">
        <v>3300</v>
      </c>
      <c r="H32" s="376"/>
    </row>
    <row r="33" spans="1:8" ht="38.25">
      <c r="A33" s="357"/>
      <c r="B33" s="373"/>
      <c r="C33" s="193" t="s">
        <v>167</v>
      </c>
      <c r="D33" s="195">
        <v>900</v>
      </c>
      <c r="E33" s="195">
        <v>90095</v>
      </c>
      <c r="F33" s="195"/>
      <c r="G33" s="197">
        <v>3060</v>
      </c>
      <c r="H33" s="376"/>
    </row>
    <row r="34" spans="1:8" ht="13.5" customHeight="1">
      <c r="A34" s="358"/>
      <c r="B34" s="374"/>
      <c r="C34" s="193" t="s">
        <v>168</v>
      </c>
      <c r="D34" s="195">
        <v>900</v>
      </c>
      <c r="E34" s="195">
        <v>90095</v>
      </c>
      <c r="F34" s="195"/>
      <c r="G34" s="197">
        <v>1523.48</v>
      </c>
      <c r="H34" s="377"/>
    </row>
    <row r="35" spans="1:8" ht="24.75" customHeight="1">
      <c r="A35" s="354">
        <v>11</v>
      </c>
      <c r="B35" s="378" t="s">
        <v>169</v>
      </c>
      <c r="C35" s="193" t="s">
        <v>142</v>
      </c>
      <c r="D35" s="211" t="s">
        <v>170</v>
      </c>
      <c r="E35" s="211" t="s">
        <v>171</v>
      </c>
      <c r="F35" s="195"/>
      <c r="G35" s="197">
        <v>12585.87</v>
      </c>
      <c r="H35" s="379">
        <f>G35+G36</f>
        <v>13335.87</v>
      </c>
    </row>
    <row r="36" spans="1:8" ht="13.9" customHeight="1">
      <c r="A36" s="354"/>
      <c r="B36" s="378"/>
      <c r="C36" s="193" t="s">
        <v>172</v>
      </c>
      <c r="D36" s="195">
        <v>900</v>
      </c>
      <c r="E36" s="195">
        <v>90095</v>
      </c>
      <c r="F36" s="195"/>
      <c r="G36" s="197">
        <v>750</v>
      </c>
      <c r="H36" s="379"/>
    </row>
    <row r="37" spans="1:8" ht="13.9" customHeight="1">
      <c r="A37" s="354">
        <v>12</v>
      </c>
      <c r="B37" s="378" t="s">
        <v>173</v>
      </c>
      <c r="C37" s="212" t="s">
        <v>174</v>
      </c>
      <c r="D37" s="211" t="s">
        <v>170</v>
      </c>
      <c r="E37" s="211" t="s">
        <v>171</v>
      </c>
      <c r="F37" s="195"/>
      <c r="G37" s="197">
        <v>15060.7</v>
      </c>
      <c r="H37" s="379">
        <f>SUM(G37:G38)</f>
        <v>19060.7</v>
      </c>
    </row>
    <row r="38" spans="1:8" ht="13.9" customHeight="1">
      <c r="A38" s="354"/>
      <c r="B38" s="378"/>
      <c r="C38" s="213" t="s">
        <v>175</v>
      </c>
      <c r="D38" s="195">
        <v>900</v>
      </c>
      <c r="E38" s="195">
        <v>90095</v>
      </c>
      <c r="F38" s="195"/>
      <c r="G38" s="197">
        <v>4000</v>
      </c>
      <c r="H38" s="379"/>
    </row>
    <row r="39" spans="1:8" ht="13.9" customHeight="1">
      <c r="A39" s="363">
        <v>13</v>
      </c>
      <c r="B39" s="380" t="s">
        <v>176</v>
      </c>
      <c r="C39" s="367" t="s">
        <v>177</v>
      </c>
      <c r="D39" s="368"/>
      <c r="E39" s="368"/>
      <c r="F39" s="368"/>
      <c r="G39" s="369"/>
      <c r="H39" s="375">
        <f>SUM(G40:G43)</f>
        <v>16545.75</v>
      </c>
    </row>
    <row r="40" spans="1:8" ht="13.9" customHeight="1">
      <c r="A40" s="357"/>
      <c r="B40" s="381"/>
      <c r="C40" s="214" t="s">
        <v>178</v>
      </c>
      <c r="D40" s="195">
        <v>900</v>
      </c>
      <c r="E40" s="195">
        <v>90095</v>
      </c>
      <c r="F40" s="215"/>
      <c r="G40" s="216">
        <v>11045.75</v>
      </c>
      <c r="H40" s="376"/>
    </row>
    <row r="41" spans="1:8" ht="13.9" customHeight="1">
      <c r="A41" s="357"/>
      <c r="B41" s="381"/>
      <c r="C41" s="192" t="s">
        <v>179</v>
      </c>
      <c r="D41" s="195">
        <v>900</v>
      </c>
      <c r="E41" s="195">
        <v>90095</v>
      </c>
      <c r="F41" s="196"/>
      <c r="G41" s="217">
        <v>1500</v>
      </c>
      <c r="H41" s="376"/>
    </row>
    <row r="42" spans="1:8" ht="13.9" customHeight="1">
      <c r="A42" s="357"/>
      <c r="B42" s="381"/>
      <c r="C42" s="218" t="s">
        <v>180</v>
      </c>
      <c r="D42" s="195">
        <v>900</v>
      </c>
      <c r="E42" s="195">
        <v>90095</v>
      </c>
      <c r="F42" s="196"/>
      <c r="G42" s="197">
        <v>3000</v>
      </c>
      <c r="H42" s="376"/>
    </row>
    <row r="43" spans="1:8" ht="24.75" customHeight="1">
      <c r="A43" s="358"/>
      <c r="B43" s="382"/>
      <c r="C43" s="193" t="s">
        <v>181</v>
      </c>
      <c r="D43" s="195">
        <v>600</v>
      </c>
      <c r="E43" s="195">
        <v>60016</v>
      </c>
      <c r="F43" s="195"/>
      <c r="G43" s="197">
        <v>1000</v>
      </c>
      <c r="H43" s="377"/>
    </row>
    <row r="44" spans="1:8" ht="24.75" customHeight="1">
      <c r="A44" s="201">
        <v>14</v>
      </c>
      <c r="B44" s="208" t="s">
        <v>182</v>
      </c>
      <c r="C44" s="193" t="s">
        <v>142</v>
      </c>
      <c r="D44" s="211" t="s">
        <v>170</v>
      </c>
      <c r="E44" s="211" t="s">
        <v>171</v>
      </c>
      <c r="F44" s="211"/>
      <c r="G44" s="197">
        <f>14427.89</f>
        <v>14427.89</v>
      </c>
      <c r="H44" s="210">
        <f>G44</f>
        <v>14427.89</v>
      </c>
    </row>
    <row r="45" spans="1:8" ht="15" customHeight="1">
      <c r="A45" s="363">
        <v>15</v>
      </c>
      <c r="B45" s="371" t="s">
        <v>183</v>
      </c>
      <c r="C45" s="367" t="s">
        <v>184</v>
      </c>
      <c r="D45" s="368"/>
      <c r="E45" s="368"/>
      <c r="F45" s="368"/>
      <c r="G45" s="369"/>
      <c r="H45" s="375">
        <f>G46+G47+G49+G48+G50</f>
        <v>17207.580000000002</v>
      </c>
    </row>
    <row r="46" spans="1:8" ht="25.5">
      <c r="A46" s="357"/>
      <c r="B46" s="359"/>
      <c r="C46" s="219" t="s">
        <v>185</v>
      </c>
      <c r="D46" s="220">
        <v>900</v>
      </c>
      <c r="E46" s="220">
        <v>90095</v>
      </c>
      <c r="F46" s="220"/>
      <c r="G46" s="221">
        <v>3200</v>
      </c>
      <c r="H46" s="376"/>
    </row>
    <row r="47" spans="1:8" ht="25.5">
      <c r="A47" s="357"/>
      <c r="B47" s="359"/>
      <c r="C47" s="219" t="s">
        <v>186</v>
      </c>
      <c r="D47" s="220">
        <v>900</v>
      </c>
      <c r="E47" s="220">
        <v>90095</v>
      </c>
      <c r="F47" s="220"/>
      <c r="G47" s="221">
        <v>10800</v>
      </c>
      <c r="H47" s="376"/>
    </row>
    <row r="48" spans="1:8" ht="13.9" customHeight="1">
      <c r="A48" s="357"/>
      <c r="B48" s="359"/>
      <c r="C48" s="222" t="s">
        <v>187</v>
      </c>
      <c r="D48" s="223">
        <v>900</v>
      </c>
      <c r="E48" s="223">
        <v>90095</v>
      </c>
      <c r="F48" s="223"/>
      <c r="G48" s="224">
        <v>2000</v>
      </c>
      <c r="H48" s="376"/>
    </row>
    <row r="49" spans="1:8" ht="13.9" customHeight="1">
      <c r="A49" s="357"/>
      <c r="B49" s="359"/>
      <c r="C49" s="222" t="s">
        <v>188</v>
      </c>
      <c r="D49" s="223">
        <v>900</v>
      </c>
      <c r="E49" s="223">
        <v>90095</v>
      </c>
      <c r="F49" s="223"/>
      <c r="G49" s="224">
        <v>900</v>
      </c>
      <c r="H49" s="376"/>
    </row>
    <row r="50" spans="1:8" ht="13.9" customHeight="1">
      <c r="A50" s="358"/>
      <c r="B50" s="360"/>
      <c r="C50" s="213" t="s">
        <v>175</v>
      </c>
      <c r="D50" s="220">
        <v>900</v>
      </c>
      <c r="E50" s="220">
        <v>90095</v>
      </c>
      <c r="F50" s="220"/>
      <c r="G50" s="225">
        <v>307.58</v>
      </c>
      <c r="H50" s="377"/>
    </row>
    <row r="51" spans="1:8" ht="24.6" customHeight="1">
      <c r="A51" s="201">
        <v>16</v>
      </c>
      <c r="B51" s="226" t="s">
        <v>189</v>
      </c>
      <c r="C51" s="227" t="s">
        <v>142</v>
      </c>
      <c r="D51" s="220">
        <v>600</v>
      </c>
      <c r="E51" s="220">
        <v>60016</v>
      </c>
      <c r="F51" s="220"/>
      <c r="G51" s="221">
        <v>17935.59</v>
      </c>
      <c r="H51" s="228">
        <f>G51</f>
        <v>17935.59</v>
      </c>
    </row>
    <row r="52" spans="1:8" s="229" customFormat="1" ht="25.5">
      <c r="A52" s="201">
        <v>17</v>
      </c>
      <c r="B52" s="208" t="s">
        <v>190</v>
      </c>
      <c r="C52" s="193" t="s">
        <v>142</v>
      </c>
      <c r="D52" s="195">
        <v>600</v>
      </c>
      <c r="E52" s="195">
        <v>60016</v>
      </c>
      <c r="F52" s="211"/>
      <c r="G52" s="221">
        <v>14725.72</v>
      </c>
      <c r="H52" s="210">
        <f>G52</f>
        <v>14725.72</v>
      </c>
    </row>
    <row r="53" spans="1:8" ht="25.5">
      <c r="A53" s="357">
        <v>18</v>
      </c>
      <c r="B53" s="359" t="s">
        <v>191</v>
      </c>
      <c r="C53" s="193" t="s">
        <v>192</v>
      </c>
      <c r="D53" s="195">
        <v>600</v>
      </c>
      <c r="E53" s="195">
        <v>60016</v>
      </c>
      <c r="F53" s="223"/>
      <c r="G53" s="199">
        <v>2000</v>
      </c>
      <c r="H53" s="376">
        <f>G53+G55+G56+G58+G59+G60</f>
        <v>22469.13</v>
      </c>
    </row>
    <row r="54" spans="1:8" s="229" customFormat="1" ht="15" customHeight="1">
      <c r="A54" s="357"/>
      <c r="B54" s="359"/>
      <c r="C54" s="367" t="s">
        <v>193</v>
      </c>
      <c r="D54" s="368"/>
      <c r="E54" s="368"/>
      <c r="F54" s="368"/>
      <c r="G54" s="369"/>
      <c r="H54" s="376"/>
    </row>
    <row r="55" spans="1:8" ht="24.6" customHeight="1">
      <c r="A55" s="357"/>
      <c r="B55" s="359"/>
      <c r="C55" s="219" t="s">
        <v>194</v>
      </c>
      <c r="D55" s="223">
        <v>900</v>
      </c>
      <c r="E55" s="223">
        <v>90095</v>
      </c>
      <c r="F55" s="223"/>
      <c r="G55" s="221">
        <v>2246</v>
      </c>
      <c r="H55" s="376"/>
    </row>
    <row r="56" spans="1:8" ht="13.9" customHeight="1">
      <c r="A56" s="357"/>
      <c r="B56" s="359"/>
      <c r="C56" s="204" t="s">
        <v>195</v>
      </c>
      <c r="D56" s="220">
        <v>900</v>
      </c>
      <c r="E56" s="220">
        <v>90095</v>
      </c>
      <c r="F56" s="220"/>
      <c r="G56" s="230">
        <v>4500.13</v>
      </c>
      <c r="H56" s="376"/>
    </row>
    <row r="57" spans="1:8" ht="13.9" customHeight="1">
      <c r="A57" s="357"/>
      <c r="B57" s="359"/>
      <c r="C57" s="204" t="s">
        <v>196</v>
      </c>
      <c r="D57" s="205"/>
      <c r="E57" s="205"/>
      <c r="F57" s="205"/>
      <c r="G57" s="206"/>
      <c r="H57" s="376"/>
    </row>
    <row r="58" spans="1:8" s="229" customFormat="1" ht="13.9" customHeight="1">
      <c r="A58" s="357"/>
      <c r="B58" s="359"/>
      <c r="C58" s="231" t="s">
        <v>197</v>
      </c>
      <c r="D58" s="220">
        <v>900</v>
      </c>
      <c r="E58" s="220">
        <v>90095</v>
      </c>
      <c r="F58" s="220"/>
      <c r="G58" s="221">
        <v>3500</v>
      </c>
      <c r="H58" s="376"/>
    </row>
    <row r="59" spans="1:8" s="229" customFormat="1" ht="13.9" customHeight="1">
      <c r="A59" s="357"/>
      <c r="B59" s="359"/>
      <c r="C59" s="231" t="s">
        <v>198</v>
      </c>
      <c r="D59" s="220">
        <v>900</v>
      </c>
      <c r="E59" s="220">
        <v>90095</v>
      </c>
      <c r="F59" s="232"/>
      <c r="G59" s="221">
        <v>1000</v>
      </c>
      <c r="H59" s="376"/>
    </row>
    <row r="60" spans="1:8" s="229" customFormat="1" ht="13.9" customHeight="1">
      <c r="A60" s="358"/>
      <c r="B60" s="360"/>
      <c r="C60" s="206" t="s">
        <v>199</v>
      </c>
      <c r="D60" s="220">
        <v>900</v>
      </c>
      <c r="E60" s="220">
        <v>90095</v>
      </c>
      <c r="F60" s="220"/>
      <c r="G60" s="221">
        <v>9223</v>
      </c>
      <c r="H60" s="377"/>
    </row>
    <row r="61" spans="1:8" s="229" customFormat="1" ht="13.9" customHeight="1">
      <c r="A61" s="354">
        <v>19</v>
      </c>
      <c r="B61" s="378" t="s">
        <v>200</v>
      </c>
      <c r="C61" s="193" t="s">
        <v>201</v>
      </c>
      <c r="D61" s="223">
        <v>900</v>
      </c>
      <c r="E61" s="223">
        <v>90095</v>
      </c>
      <c r="F61" s="233"/>
      <c r="G61" s="221">
        <v>2000</v>
      </c>
      <c r="H61" s="379">
        <f>G61+G62</f>
        <v>11251.11</v>
      </c>
    </row>
    <row r="62" spans="1:8" s="229" customFormat="1" ht="25.5">
      <c r="A62" s="354"/>
      <c r="B62" s="378"/>
      <c r="C62" s="193" t="s">
        <v>142</v>
      </c>
      <c r="D62" s="223">
        <v>600</v>
      </c>
      <c r="E62" s="223">
        <v>60016</v>
      </c>
      <c r="F62" s="233"/>
      <c r="G62" s="221">
        <v>9251.11</v>
      </c>
      <c r="H62" s="379"/>
    </row>
    <row r="63" spans="1:8" s="229" customFormat="1" ht="37.15" customHeight="1">
      <c r="A63" s="201">
        <v>20</v>
      </c>
      <c r="B63" s="208" t="s">
        <v>202</v>
      </c>
      <c r="C63" s="219" t="s">
        <v>203</v>
      </c>
      <c r="D63" s="223">
        <v>900</v>
      </c>
      <c r="E63" s="223">
        <v>90095</v>
      </c>
      <c r="F63" s="234"/>
      <c r="G63" s="221">
        <v>14394.8</v>
      </c>
      <c r="H63" s="210">
        <f>G63</f>
        <v>14394.8</v>
      </c>
    </row>
    <row r="64" spans="1:8" ht="25.9" customHeight="1">
      <c r="A64" s="201">
        <v>21</v>
      </c>
      <c r="B64" s="208" t="s">
        <v>204</v>
      </c>
      <c r="C64" s="193" t="s">
        <v>142</v>
      </c>
      <c r="D64" s="195">
        <v>600</v>
      </c>
      <c r="E64" s="195">
        <v>60016</v>
      </c>
      <c r="F64" s="233"/>
      <c r="G64" s="221">
        <v>8901.61</v>
      </c>
      <c r="H64" s="210">
        <f>G64</f>
        <v>8901.61</v>
      </c>
    </row>
    <row r="65" spans="1:17" ht="25.5">
      <c r="A65" s="201">
        <v>22</v>
      </c>
      <c r="B65" s="202" t="s">
        <v>205</v>
      </c>
      <c r="C65" s="235" t="s">
        <v>142</v>
      </c>
      <c r="D65" s="195">
        <v>600</v>
      </c>
      <c r="E65" s="195">
        <v>60016</v>
      </c>
      <c r="F65" s="233"/>
      <c r="G65" s="236">
        <v>8173.6</v>
      </c>
      <c r="H65" s="210">
        <f>G65</f>
        <v>8173.6</v>
      </c>
    </row>
    <row r="66" spans="1:17" ht="20.45" customHeight="1">
      <c r="A66" s="384" t="s">
        <v>60</v>
      </c>
      <c r="B66" s="384"/>
      <c r="C66" s="384"/>
      <c r="D66" s="384"/>
      <c r="E66" s="384"/>
      <c r="F66" s="384"/>
      <c r="G66" s="237">
        <f>SUM(G4:G65)</f>
        <v>322311.18999999989</v>
      </c>
      <c r="H66" s="237">
        <f>SUM(H4:H65)</f>
        <v>322311.18999999994</v>
      </c>
    </row>
    <row r="67" spans="1:17" ht="13.9" customHeight="1">
      <c r="A67" s="385" t="s">
        <v>13</v>
      </c>
      <c r="B67" s="385"/>
      <c r="C67" s="385"/>
      <c r="D67" s="385"/>
      <c r="E67" s="385"/>
      <c r="F67" s="385"/>
      <c r="G67" s="385"/>
      <c r="H67" s="385"/>
    </row>
    <row r="68" spans="1:17" s="229" customFormat="1" ht="13.9" customHeight="1">
      <c r="B68" s="183" t="s">
        <v>6</v>
      </c>
      <c r="C68" s="386" t="s">
        <v>39</v>
      </c>
      <c r="D68" s="384" t="s">
        <v>206</v>
      </c>
      <c r="E68" s="384"/>
      <c r="F68" s="384"/>
      <c r="G68" s="384" t="s">
        <v>2</v>
      </c>
      <c r="H68" s="384"/>
      <c r="M68" s="297"/>
    </row>
    <row r="69" spans="1:17" s="229" customFormat="1" ht="13.9" customHeight="1">
      <c r="B69" s="183" t="s">
        <v>207</v>
      </c>
      <c r="C69" s="386"/>
      <c r="D69" s="384"/>
      <c r="E69" s="384"/>
      <c r="F69" s="384"/>
      <c r="G69" s="181" t="s">
        <v>36</v>
      </c>
      <c r="H69" s="181" t="s">
        <v>35</v>
      </c>
      <c r="M69" s="297"/>
    </row>
    <row r="70" spans="1:17" ht="13.9" customHeight="1">
      <c r="B70" s="238">
        <v>600</v>
      </c>
      <c r="C70" s="239" t="s">
        <v>24</v>
      </c>
      <c r="D70" s="383">
        <f t="shared" ref="D70:D77" si="0">G70+H70</f>
        <v>160738.4</v>
      </c>
      <c r="E70" s="383"/>
      <c r="F70" s="383"/>
      <c r="G70" s="240">
        <f>G71</f>
        <v>160738.4</v>
      </c>
      <c r="H70" s="241"/>
      <c r="I70" s="242"/>
      <c r="M70" s="298"/>
    </row>
    <row r="71" spans="1:17" ht="13.9" customHeight="1">
      <c r="B71" s="231">
        <v>60016</v>
      </c>
      <c r="C71" s="243" t="s">
        <v>25</v>
      </c>
      <c r="D71" s="390">
        <f t="shared" si="0"/>
        <v>160738.4</v>
      </c>
      <c r="E71" s="390"/>
      <c r="F71" s="390"/>
      <c r="G71" s="244">
        <v>160738.4</v>
      </c>
      <c r="H71" s="245"/>
      <c r="M71" s="299"/>
    </row>
    <row r="72" spans="1:17" ht="13.9" customHeight="1">
      <c r="B72" s="246">
        <v>754</v>
      </c>
      <c r="C72" s="239" t="s">
        <v>58</v>
      </c>
      <c r="D72" s="383">
        <f t="shared" si="0"/>
        <v>15200.15</v>
      </c>
      <c r="E72" s="383"/>
      <c r="F72" s="383"/>
      <c r="G72" s="247">
        <f>G73</f>
        <v>15200.15</v>
      </c>
      <c r="H72" s="247">
        <f>H73</f>
        <v>0</v>
      </c>
    </row>
    <row r="73" spans="1:17" ht="13.9" customHeight="1">
      <c r="B73" s="231">
        <v>75412</v>
      </c>
      <c r="C73" s="243" t="s">
        <v>112</v>
      </c>
      <c r="D73" s="390">
        <v>15200.15</v>
      </c>
      <c r="E73" s="390"/>
      <c r="F73" s="390"/>
      <c r="G73" s="244">
        <v>15200.15</v>
      </c>
      <c r="H73" s="244"/>
    </row>
    <row r="74" spans="1:17" ht="13.9" customHeight="1">
      <c r="B74" s="246">
        <v>900</v>
      </c>
      <c r="C74" s="239" t="s">
        <v>3</v>
      </c>
      <c r="D74" s="383">
        <f t="shared" si="0"/>
        <v>146372.64000000001</v>
      </c>
      <c r="E74" s="383"/>
      <c r="F74" s="383"/>
      <c r="G74" s="245">
        <f>G75+G76</f>
        <v>98692.64</v>
      </c>
      <c r="H74" s="245">
        <f>H75+H76</f>
        <v>47680</v>
      </c>
    </row>
    <row r="75" spans="1:17" ht="13.9" customHeight="1">
      <c r="B75" s="248">
        <v>90015</v>
      </c>
      <c r="C75" s="243" t="s">
        <v>208</v>
      </c>
      <c r="D75" s="390">
        <v>3300</v>
      </c>
      <c r="E75" s="390"/>
      <c r="F75" s="390"/>
      <c r="G75" s="244">
        <v>3300</v>
      </c>
      <c r="H75" s="245"/>
    </row>
    <row r="76" spans="1:17" ht="13.9" customHeight="1">
      <c r="B76" s="248">
        <v>90095</v>
      </c>
      <c r="C76" s="243" t="s">
        <v>209</v>
      </c>
      <c r="D76" s="390">
        <f t="shared" si="0"/>
        <v>143072.64000000001</v>
      </c>
      <c r="E76" s="390"/>
      <c r="F76" s="390"/>
      <c r="G76" s="244">
        <v>95392.639999999999</v>
      </c>
      <c r="H76" s="244">
        <v>47680</v>
      </c>
    </row>
    <row r="77" spans="1:17" s="229" customFormat="1" ht="21" customHeight="1">
      <c r="B77" s="387" t="s">
        <v>75</v>
      </c>
      <c r="C77" s="388"/>
      <c r="D77" s="389">
        <f t="shared" si="0"/>
        <v>322311.19</v>
      </c>
      <c r="E77" s="389"/>
      <c r="F77" s="389"/>
      <c r="G77" s="249">
        <f>G70+G72+G74</f>
        <v>274631.19</v>
      </c>
      <c r="H77" s="249">
        <f>H70+H72+H74</f>
        <v>47680</v>
      </c>
      <c r="J77" s="186"/>
      <c r="K77" s="186"/>
      <c r="L77" s="186"/>
      <c r="M77" s="186"/>
      <c r="N77" s="186"/>
      <c r="O77" s="186"/>
      <c r="P77" s="186"/>
      <c r="Q77" s="186"/>
    </row>
    <row r="78" spans="1:17">
      <c r="G78" s="300"/>
    </row>
  </sheetData>
  <mergeCells count="57">
    <mergeCell ref="B77:C77"/>
    <mergeCell ref="D77:F77"/>
    <mergeCell ref="D71:F71"/>
    <mergeCell ref="D72:F72"/>
    <mergeCell ref="D73:F73"/>
    <mergeCell ref="D74:F74"/>
    <mergeCell ref="D75:F75"/>
    <mergeCell ref="D76:F76"/>
    <mergeCell ref="D70:F70"/>
    <mergeCell ref="A53:A60"/>
    <mergeCell ref="B53:B60"/>
    <mergeCell ref="H53:H60"/>
    <mergeCell ref="C54:G54"/>
    <mergeCell ref="A61:A62"/>
    <mergeCell ref="B61:B62"/>
    <mergeCell ref="H61:H62"/>
    <mergeCell ref="A66:F66"/>
    <mergeCell ref="A67:H67"/>
    <mergeCell ref="C68:C69"/>
    <mergeCell ref="D68:F69"/>
    <mergeCell ref="G68:H68"/>
    <mergeCell ref="A39:A43"/>
    <mergeCell ref="B39:B43"/>
    <mergeCell ref="C39:G39"/>
    <mergeCell ref="H39:H43"/>
    <mergeCell ref="A45:A50"/>
    <mergeCell ref="B45:B50"/>
    <mergeCell ref="C45:G45"/>
    <mergeCell ref="H45:H50"/>
    <mergeCell ref="A35:A36"/>
    <mergeCell ref="B35:B36"/>
    <mergeCell ref="H35:H36"/>
    <mergeCell ref="A37:A38"/>
    <mergeCell ref="B37:B38"/>
    <mergeCell ref="H37:H38"/>
    <mergeCell ref="A22:A26"/>
    <mergeCell ref="B22:B26"/>
    <mergeCell ref="H22:H26"/>
    <mergeCell ref="A30:A34"/>
    <mergeCell ref="B30:B34"/>
    <mergeCell ref="C30:G30"/>
    <mergeCell ref="H30:H34"/>
    <mergeCell ref="A16:A18"/>
    <mergeCell ref="B16:B18"/>
    <mergeCell ref="C16:G16"/>
    <mergeCell ref="H16:H18"/>
    <mergeCell ref="A19:A21"/>
    <mergeCell ref="B19:B21"/>
    <mergeCell ref="C19:G19"/>
    <mergeCell ref="H19:H21"/>
    <mergeCell ref="A2:H2"/>
    <mergeCell ref="A4:A12"/>
    <mergeCell ref="B4:B12"/>
    <mergeCell ref="H4:H12"/>
    <mergeCell ref="A14:A15"/>
    <mergeCell ref="B14:B15"/>
    <mergeCell ref="H14:H15"/>
  </mergeCells>
  <pageMargins left="0.78740157480314965" right="0.31496062992125984" top="1.3779527559055118" bottom="0.62992125984251968" header="0.51181102362204722" footer="0.15748031496062992"/>
  <pageSetup paperSize="9" scale="75" orientation="portrait" r:id="rId1"/>
  <headerFooter>
    <oddHeader xml:space="preserve">&amp;RTabela Nr 3 
do Uchwały Rady Gminy Nr XXIX/129/2018 
z dnia 28 marca 2018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D10" sqref="D10"/>
    </sheetView>
  </sheetViews>
  <sheetFormatPr defaultColWidth="9.140625" defaultRowHeight="12.75"/>
  <cols>
    <col min="1" max="1" width="4.7109375" style="41" bestFit="1" customWidth="1"/>
    <col min="2" max="2" width="40.140625" style="41" bestFit="1" customWidth="1"/>
    <col min="3" max="3" width="14" style="41" customWidth="1"/>
    <col min="4" max="4" width="20.5703125" style="41" customWidth="1"/>
    <col min="5" max="7" width="11.140625" style="41" bestFit="1" customWidth="1"/>
    <col min="8" max="16384" width="9.140625" style="41"/>
  </cols>
  <sheetData>
    <row r="1" spans="1:7">
      <c r="B1" s="250"/>
    </row>
    <row r="2" spans="1:7" ht="15" customHeight="1">
      <c r="A2" s="392" t="s">
        <v>210</v>
      </c>
      <c r="B2" s="392"/>
      <c r="C2" s="392"/>
      <c r="D2" s="392"/>
    </row>
    <row r="3" spans="1:7" ht="6.75" customHeight="1">
      <c r="A3" s="42"/>
    </row>
    <row r="4" spans="1:7">
      <c r="D4" s="43"/>
    </row>
    <row r="5" spans="1:7" ht="15" customHeight="1">
      <c r="A5" s="393" t="s">
        <v>28</v>
      </c>
      <c r="B5" s="393" t="s">
        <v>39</v>
      </c>
      <c r="C5" s="394" t="s">
        <v>40</v>
      </c>
      <c r="D5" s="395" t="s">
        <v>41</v>
      </c>
    </row>
    <row r="6" spans="1:7" ht="15" customHeight="1">
      <c r="A6" s="393"/>
      <c r="B6" s="393"/>
      <c r="C6" s="393"/>
      <c r="D6" s="396"/>
    </row>
    <row r="7" spans="1:7" ht="15.75" customHeight="1">
      <c r="A7" s="393"/>
      <c r="B7" s="393"/>
      <c r="C7" s="393"/>
      <c r="D7" s="397"/>
    </row>
    <row r="8" spans="1:7" s="45" customFormat="1" ht="6.75" customHeight="1">
      <c r="A8" s="44">
        <v>1</v>
      </c>
      <c r="B8" s="44">
        <v>2</v>
      </c>
      <c r="C8" s="44">
        <v>3</v>
      </c>
      <c r="D8" s="44" t="s">
        <v>42</v>
      </c>
    </row>
    <row r="9" spans="1:7" ht="18.95" customHeight="1">
      <c r="A9" s="46" t="s">
        <v>43</v>
      </c>
      <c r="B9" s="47" t="s">
        <v>211</v>
      </c>
      <c r="C9" s="46"/>
      <c r="D9" s="251">
        <v>23015000</v>
      </c>
    </row>
    <row r="10" spans="1:7" ht="18.95" customHeight="1">
      <c r="A10" s="46" t="s">
        <v>44</v>
      </c>
      <c r="B10" s="47" t="s">
        <v>212</v>
      </c>
      <c r="C10" s="46"/>
      <c r="D10" s="251">
        <v>25294000</v>
      </c>
    </row>
    <row r="11" spans="1:7" ht="18.95" customHeight="1">
      <c r="A11" s="46" t="s">
        <v>45</v>
      </c>
      <c r="B11" s="47" t="s">
        <v>46</v>
      </c>
      <c r="C11" s="46"/>
      <c r="D11" s="252">
        <f>SUM(D9-D10)</f>
        <v>-2279000</v>
      </c>
      <c r="G11" s="48"/>
    </row>
    <row r="12" spans="1:7" ht="18.95" customHeight="1">
      <c r="A12" s="391" t="s">
        <v>213</v>
      </c>
      <c r="B12" s="391"/>
      <c r="C12" s="49"/>
      <c r="D12" s="253">
        <f>SUM(D13)</f>
        <v>2279000</v>
      </c>
    </row>
    <row r="13" spans="1:7" ht="18.95" customHeight="1">
      <c r="A13" s="49" t="s">
        <v>43</v>
      </c>
      <c r="B13" s="254" t="s">
        <v>47</v>
      </c>
      <c r="C13" s="49" t="s">
        <v>48</v>
      </c>
      <c r="D13" s="253">
        <v>2279000</v>
      </c>
      <c r="E13" s="255"/>
    </row>
    <row r="14" spans="1:7">
      <c r="A14" s="50"/>
      <c r="B14" s="51"/>
      <c r="C14" s="51"/>
      <c r="D14" s="51"/>
      <c r="E14" s="52"/>
      <c r="F14" s="52"/>
    </row>
  </sheetData>
  <mergeCells count="6">
    <mergeCell ref="A12:B12"/>
    <mergeCell ref="A2:D2"/>
    <mergeCell ref="A5:A7"/>
    <mergeCell ref="B5:B7"/>
    <mergeCell ref="C5:C7"/>
    <mergeCell ref="D5:D7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rady Gminy Nr XXIX/119/2018 
z dnia 28 marca 2018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H38" sqref="H38"/>
    </sheetView>
  </sheetViews>
  <sheetFormatPr defaultColWidth="9.140625" defaultRowHeight="12.75"/>
  <cols>
    <col min="1" max="1" width="5.42578125" style="170" customWidth="1"/>
    <col min="2" max="2" width="7.28515625" style="170" customWidth="1"/>
    <col min="3" max="3" width="56.28515625" style="170" customWidth="1"/>
    <col min="4" max="4" width="12.5703125" style="170" customWidth="1"/>
    <col min="5" max="5" width="12.28515625" style="170" customWidth="1"/>
    <col min="6" max="6" width="12.5703125" style="170" customWidth="1"/>
    <col min="7" max="7" width="12.28515625" style="170" customWidth="1"/>
    <col min="8" max="8" width="12.5703125" style="170" customWidth="1"/>
    <col min="9" max="9" width="12.28515625" style="170" customWidth="1"/>
    <col min="10" max="16384" width="9.140625" style="170"/>
  </cols>
  <sheetData>
    <row r="1" spans="1:9" s="144" customFormat="1" ht="34.9" customHeight="1">
      <c r="A1" s="177"/>
      <c r="B1" s="415" t="s">
        <v>120</v>
      </c>
      <c r="C1" s="415"/>
      <c r="D1" s="415"/>
      <c r="E1" s="415"/>
      <c r="F1" s="415"/>
      <c r="G1" s="415"/>
    </row>
    <row r="2" spans="1:9" s="144" customFormat="1" ht="12.75" customHeight="1">
      <c r="A2" s="398" t="s">
        <v>6</v>
      </c>
      <c r="B2" s="398" t="s">
        <v>7</v>
      </c>
      <c r="C2" s="400" t="s">
        <v>61</v>
      </c>
      <c r="D2" s="402" t="s">
        <v>76</v>
      </c>
      <c r="E2" s="403"/>
      <c r="F2" s="402" t="s">
        <v>1</v>
      </c>
      <c r="G2" s="403"/>
      <c r="H2" s="402" t="s">
        <v>123</v>
      </c>
      <c r="I2" s="403"/>
    </row>
    <row r="3" spans="1:9" s="146" customFormat="1" ht="22.9" customHeight="1">
      <c r="A3" s="399"/>
      <c r="B3" s="399"/>
      <c r="C3" s="401"/>
      <c r="D3" s="145" t="s">
        <v>62</v>
      </c>
      <c r="E3" s="145" t="s">
        <v>63</v>
      </c>
      <c r="F3" s="145" t="s">
        <v>62</v>
      </c>
      <c r="G3" s="145" t="s">
        <v>63</v>
      </c>
      <c r="H3" s="145" t="s">
        <v>62</v>
      </c>
      <c r="I3" s="145" t="s">
        <v>63</v>
      </c>
    </row>
    <row r="4" spans="1:9" s="146" customFormat="1" ht="12">
      <c r="A4" s="147">
        <v>1</v>
      </c>
      <c r="B4" s="147">
        <v>2</v>
      </c>
      <c r="C4" s="147">
        <v>3</v>
      </c>
      <c r="D4" s="91">
        <v>4</v>
      </c>
      <c r="E4" s="148">
        <v>5</v>
      </c>
      <c r="F4" s="91">
        <v>6</v>
      </c>
      <c r="G4" s="148">
        <v>7</v>
      </c>
      <c r="H4" s="91">
        <v>8</v>
      </c>
      <c r="I4" s="148">
        <v>9</v>
      </c>
    </row>
    <row r="5" spans="1:9" s="153" customFormat="1" ht="15" customHeight="1">
      <c r="A5" s="149">
        <v>750</v>
      </c>
      <c r="B5" s="150"/>
      <c r="C5" s="151" t="s">
        <v>57</v>
      </c>
      <c r="D5" s="152">
        <f t="shared" ref="D5:I5" si="0" xml:space="preserve"> D6</f>
        <v>46755</v>
      </c>
      <c r="E5" s="152">
        <f t="shared" si="0"/>
        <v>46755</v>
      </c>
      <c r="F5" s="152">
        <f t="shared" si="0"/>
        <v>1713</v>
      </c>
      <c r="G5" s="152">
        <f t="shared" si="0"/>
        <v>1713</v>
      </c>
      <c r="H5" s="152">
        <f t="shared" si="0"/>
        <v>48468</v>
      </c>
      <c r="I5" s="152">
        <f t="shared" si="0"/>
        <v>48468</v>
      </c>
    </row>
    <row r="6" spans="1:9" s="156" customFormat="1" ht="15" customHeight="1">
      <c r="A6" s="91"/>
      <c r="B6" s="154">
        <v>75011</v>
      </c>
      <c r="C6" s="155" t="s">
        <v>66</v>
      </c>
      <c r="D6" s="88">
        <f>D7</f>
        <v>46755</v>
      </c>
      <c r="E6" s="88">
        <f>SUM(E8)</f>
        <v>46755</v>
      </c>
      <c r="F6" s="88">
        <f>F7</f>
        <v>1713</v>
      </c>
      <c r="G6" s="88">
        <f>SUM(G8)</f>
        <v>1713</v>
      </c>
      <c r="H6" s="88">
        <f>H7</f>
        <v>48468</v>
      </c>
      <c r="I6" s="88">
        <f>SUM(I8)</f>
        <v>48468</v>
      </c>
    </row>
    <row r="7" spans="1:9" s="144" customFormat="1" ht="33" customHeight="1">
      <c r="A7" s="91" t="s">
        <v>5</v>
      </c>
      <c r="B7" s="91"/>
      <c r="C7" s="94" t="s">
        <v>79</v>
      </c>
      <c r="D7" s="88">
        <v>46755</v>
      </c>
      <c r="E7" s="157"/>
      <c r="F7" s="88">
        <v>1713</v>
      </c>
      <c r="G7" s="157"/>
      <c r="H7" s="88">
        <f>D7+F7</f>
        <v>48468</v>
      </c>
      <c r="I7" s="157"/>
    </row>
    <row r="8" spans="1:9" s="144" customFormat="1" ht="15" customHeight="1">
      <c r="A8" s="91"/>
      <c r="B8" s="91"/>
      <c r="C8" s="92" t="s">
        <v>64</v>
      </c>
      <c r="D8" s="93"/>
      <c r="E8" s="93">
        <f>E9+E10</f>
        <v>46755</v>
      </c>
      <c r="F8" s="93"/>
      <c r="G8" s="93">
        <f>G9+G10</f>
        <v>1713</v>
      </c>
      <c r="H8" s="93"/>
      <c r="I8" s="93">
        <f>I9+I10</f>
        <v>48468</v>
      </c>
    </row>
    <row r="9" spans="1:9" s="144" customFormat="1" ht="15" customHeight="1">
      <c r="A9" s="91"/>
      <c r="B9" s="91"/>
      <c r="C9" s="92" t="s">
        <v>67</v>
      </c>
      <c r="D9" s="93"/>
      <c r="E9" s="93">
        <v>43515</v>
      </c>
      <c r="F9" s="93"/>
      <c r="G9" s="93">
        <v>1713</v>
      </c>
      <c r="H9" s="93"/>
      <c r="I9" s="93">
        <f>E9+G9</f>
        <v>45228</v>
      </c>
    </row>
    <row r="10" spans="1:9" s="144" customFormat="1" ht="15" customHeight="1">
      <c r="A10" s="91"/>
      <c r="B10" s="91"/>
      <c r="C10" s="92" t="s">
        <v>68</v>
      </c>
      <c r="D10" s="93"/>
      <c r="E10" s="93">
        <v>3240</v>
      </c>
      <c r="F10" s="93"/>
      <c r="G10" s="93"/>
      <c r="H10" s="93"/>
      <c r="I10" s="93">
        <v>3240</v>
      </c>
    </row>
    <row r="11" spans="1:9" s="153" customFormat="1" ht="24" customHeight="1">
      <c r="A11" s="89">
        <v>751</v>
      </c>
      <c r="B11" s="89"/>
      <c r="C11" s="158" t="s">
        <v>69</v>
      </c>
      <c r="D11" s="152">
        <f xml:space="preserve"> D12</f>
        <v>1300</v>
      </c>
      <c r="E11" s="152">
        <f xml:space="preserve"> E12</f>
        <v>1300</v>
      </c>
      <c r="F11" s="152"/>
      <c r="G11" s="152"/>
      <c r="H11" s="152">
        <f xml:space="preserve"> H12</f>
        <v>1300</v>
      </c>
      <c r="I11" s="152">
        <f xml:space="preserve"> I12</f>
        <v>1300</v>
      </c>
    </row>
    <row r="12" spans="1:9" s="156" customFormat="1" ht="15" customHeight="1">
      <c r="A12" s="159"/>
      <c r="B12" s="91">
        <v>75101</v>
      </c>
      <c r="C12" s="155" t="s">
        <v>70</v>
      </c>
      <c r="D12" s="88">
        <f>D13</f>
        <v>1300</v>
      </c>
      <c r="E12" s="88">
        <f>E14</f>
        <v>1300</v>
      </c>
      <c r="F12" s="88"/>
      <c r="G12" s="88"/>
      <c r="H12" s="88">
        <f>H13</f>
        <v>1300</v>
      </c>
      <c r="I12" s="88">
        <f>I14</f>
        <v>1300</v>
      </c>
    </row>
    <row r="13" spans="1:9" s="144" customFormat="1" ht="33" customHeight="1">
      <c r="A13" s="91" t="s">
        <v>5</v>
      </c>
      <c r="B13" s="91"/>
      <c r="C13" s="94" t="s">
        <v>79</v>
      </c>
      <c r="D13" s="88">
        <v>1300</v>
      </c>
      <c r="E13" s="157"/>
      <c r="F13" s="88"/>
      <c r="G13" s="157"/>
      <c r="H13" s="88">
        <v>1300</v>
      </c>
      <c r="I13" s="157"/>
    </row>
    <row r="14" spans="1:9" s="144" customFormat="1" ht="15" customHeight="1">
      <c r="A14" s="91"/>
      <c r="B14" s="91"/>
      <c r="C14" s="92" t="s">
        <v>64</v>
      </c>
      <c r="D14" s="93"/>
      <c r="E14" s="93">
        <f>E15</f>
        <v>1300</v>
      </c>
      <c r="F14" s="93"/>
      <c r="G14" s="93"/>
      <c r="H14" s="93"/>
      <c r="I14" s="93">
        <f>I15</f>
        <v>1300</v>
      </c>
    </row>
    <row r="15" spans="1:9" s="144" customFormat="1" ht="15" customHeight="1">
      <c r="A15" s="91"/>
      <c r="B15" s="91"/>
      <c r="C15" s="92" t="s">
        <v>65</v>
      </c>
      <c r="D15" s="93"/>
      <c r="E15" s="93">
        <v>1300</v>
      </c>
      <c r="F15" s="93"/>
      <c r="G15" s="93"/>
      <c r="H15" s="93"/>
      <c r="I15" s="93">
        <v>1300</v>
      </c>
    </row>
    <row r="16" spans="1:9" s="153" customFormat="1" ht="15" customHeight="1">
      <c r="A16" s="89">
        <v>852</v>
      </c>
      <c r="B16" s="89"/>
      <c r="C16" s="158" t="s">
        <v>72</v>
      </c>
      <c r="D16" s="152">
        <f t="shared" ref="D16:I16" si="1">D17</f>
        <v>10600</v>
      </c>
      <c r="E16" s="152">
        <f t="shared" si="1"/>
        <v>10600</v>
      </c>
      <c r="F16" s="152">
        <f t="shared" si="1"/>
        <v>700</v>
      </c>
      <c r="G16" s="152">
        <f t="shared" si="1"/>
        <v>700</v>
      </c>
      <c r="H16" s="152">
        <f t="shared" si="1"/>
        <v>11300</v>
      </c>
      <c r="I16" s="152">
        <f t="shared" si="1"/>
        <v>11300</v>
      </c>
    </row>
    <row r="17" spans="1:9" s="156" customFormat="1" ht="33" customHeight="1">
      <c r="A17" s="159"/>
      <c r="B17" s="91">
        <v>85213</v>
      </c>
      <c r="C17" s="159" t="s">
        <v>74</v>
      </c>
      <c r="D17" s="88">
        <f xml:space="preserve"> D18</f>
        <v>10600</v>
      </c>
      <c r="E17" s="88">
        <f xml:space="preserve"> E19</f>
        <v>10600</v>
      </c>
      <c r="F17" s="88">
        <f xml:space="preserve"> F18</f>
        <v>700</v>
      </c>
      <c r="G17" s="88">
        <f xml:space="preserve"> G19</f>
        <v>700</v>
      </c>
      <c r="H17" s="88">
        <f xml:space="preserve"> H18</f>
        <v>11300</v>
      </c>
      <c r="I17" s="88">
        <f xml:space="preserve"> I19</f>
        <v>11300</v>
      </c>
    </row>
    <row r="18" spans="1:9" s="144" customFormat="1" ht="35.25" customHeight="1">
      <c r="A18" s="91" t="s">
        <v>5</v>
      </c>
      <c r="B18" s="91"/>
      <c r="C18" s="94" t="s">
        <v>79</v>
      </c>
      <c r="D18" s="88">
        <v>10600</v>
      </c>
      <c r="E18" s="160"/>
      <c r="F18" s="88">
        <v>700</v>
      </c>
      <c r="G18" s="160"/>
      <c r="H18" s="88">
        <f>D18+F18</f>
        <v>11300</v>
      </c>
      <c r="I18" s="160"/>
    </row>
    <row r="19" spans="1:9" s="156" customFormat="1" ht="15" customHeight="1">
      <c r="A19" s="91"/>
      <c r="B19" s="91"/>
      <c r="C19" s="92" t="s">
        <v>64</v>
      </c>
      <c r="D19" s="161"/>
      <c r="E19" s="88">
        <f>E20</f>
        <v>10600</v>
      </c>
      <c r="F19" s="161"/>
      <c r="G19" s="88">
        <f>G20</f>
        <v>700</v>
      </c>
      <c r="H19" s="161"/>
      <c r="I19" s="88">
        <f>I20</f>
        <v>11300</v>
      </c>
    </row>
    <row r="20" spans="1:9" s="153" customFormat="1" ht="15" customHeight="1">
      <c r="A20" s="150"/>
      <c r="B20" s="91"/>
      <c r="C20" s="92" t="s">
        <v>65</v>
      </c>
      <c r="D20" s="88"/>
      <c r="E20" s="88">
        <v>10600</v>
      </c>
      <c r="F20" s="88"/>
      <c r="G20" s="88">
        <v>700</v>
      </c>
      <c r="H20" s="88"/>
      <c r="I20" s="88">
        <f>E20+G20</f>
        <v>11300</v>
      </c>
    </row>
    <row r="21" spans="1:9" s="153" customFormat="1" ht="15" customHeight="1">
      <c r="A21" s="89">
        <v>855</v>
      </c>
      <c r="B21" s="89"/>
      <c r="C21" s="158" t="s">
        <v>83</v>
      </c>
      <c r="D21" s="152">
        <f t="shared" ref="D21:I21" si="2">D22+D28+D34</f>
        <v>6245000</v>
      </c>
      <c r="E21" s="152">
        <f t="shared" si="2"/>
        <v>6245000</v>
      </c>
      <c r="F21" s="152">
        <f t="shared" si="2"/>
        <v>83388</v>
      </c>
      <c r="G21" s="152">
        <f t="shared" si="2"/>
        <v>83388</v>
      </c>
      <c r="H21" s="152">
        <f t="shared" si="2"/>
        <v>6328388</v>
      </c>
      <c r="I21" s="152">
        <f t="shared" si="2"/>
        <v>6328388</v>
      </c>
    </row>
    <row r="22" spans="1:9" s="153" customFormat="1" ht="15" customHeight="1">
      <c r="A22" s="150"/>
      <c r="B22" s="91">
        <v>85501</v>
      </c>
      <c r="C22" s="109" t="s">
        <v>84</v>
      </c>
      <c r="D22" s="88">
        <f>SUM(D23)</f>
        <v>4497000</v>
      </c>
      <c r="E22" s="88">
        <f>E24+E27</f>
        <v>4497000</v>
      </c>
      <c r="F22" s="88">
        <f>SUM(F23)</f>
        <v>52000</v>
      </c>
      <c r="G22" s="88">
        <f>G24+G27</f>
        <v>52000</v>
      </c>
      <c r="H22" s="88">
        <f>SUM(H23)</f>
        <v>4549000</v>
      </c>
      <c r="I22" s="88">
        <f>I24+I27</f>
        <v>4549000</v>
      </c>
    </row>
    <row r="23" spans="1:9" s="144" customFormat="1" ht="60">
      <c r="A23" s="91" t="s">
        <v>5</v>
      </c>
      <c r="B23" s="91"/>
      <c r="C23" s="87" t="s">
        <v>121</v>
      </c>
      <c r="D23" s="88">
        <v>4497000</v>
      </c>
      <c r="E23" s="157"/>
      <c r="F23" s="88">
        <v>52000</v>
      </c>
      <c r="G23" s="157"/>
      <c r="H23" s="88">
        <f>D23+F23</f>
        <v>4549000</v>
      </c>
      <c r="I23" s="157"/>
    </row>
    <row r="24" spans="1:9" s="153" customFormat="1" ht="15" customHeight="1">
      <c r="A24" s="162"/>
      <c r="B24" s="162"/>
      <c r="C24" s="92" t="s">
        <v>64</v>
      </c>
      <c r="D24" s="163"/>
      <c r="E24" s="88">
        <f>E25+E26</f>
        <v>66458</v>
      </c>
      <c r="F24" s="163"/>
      <c r="G24" s="88"/>
      <c r="H24" s="163"/>
      <c r="I24" s="88">
        <f>I25+I26</f>
        <v>66458</v>
      </c>
    </row>
    <row r="25" spans="1:9" s="153" customFormat="1" ht="15" customHeight="1">
      <c r="A25" s="150"/>
      <c r="B25" s="91"/>
      <c r="C25" s="92" t="s">
        <v>67</v>
      </c>
      <c r="D25" s="161"/>
      <c r="E25" s="88">
        <v>56410</v>
      </c>
      <c r="F25" s="161"/>
      <c r="G25" s="88"/>
      <c r="H25" s="161"/>
      <c r="I25" s="88">
        <v>56410</v>
      </c>
    </row>
    <row r="26" spans="1:9" s="153" customFormat="1" ht="15" customHeight="1">
      <c r="A26" s="150"/>
      <c r="B26" s="91"/>
      <c r="C26" s="92" t="s">
        <v>68</v>
      </c>
      <c r="D26" s="161"/>
      <c r="E26" s="88">
        <v>10048</v>
      </c>
      <c r="F26" s="161"/>
      <c r="G26" s="88"/>
      <c r="H26" s="161"/>
      <c r="I26" s="88">
        <v>10048</v>
      </c>
    </row>
    <row r="27" spans="1:9" s="153" customFormat="1" ht="15" customHeight="1">
      <c r="A27" s="150"/>
      <c r="B27" s="91"/>
      <c r="C27" s="92" t="s">
        <v>71</v>
      </c>
      <c r="D27" s="161"/>
      <c r="E27" s="88">
        <v>4430542</v>
      </c>
      <c r="F27" s="161"/>
      <c r="G27" s="88">
        <v>52000</v>
      </c>
      <c r="H27" s="161"/>
      <c r="I27" s="88">
        <f>E27+G27</f>
        <v>4482542</v>
      </c>
    </row>
    <row r="28" spans="1:9" s="153" customFormat="1" ht="24" customHeight="1">
      <c r="A28" s="150"/>
      <c r="B28" s="91">
        <v>85502</v>
      </c>
      <c r="C28" s="159" t="s">
        <v>73</v>
      </c>
      <c r="D28" s="88">
        <f>SUM(D29)</f>
        <v>1748000</v>
      </c>
      <c r="E28" s="88">
        <f>E30+E33</f>
        <v>1748000</v>
      </c>
      <c r="F28" s="88">
        <f>SUM(F29)</f>
        <v>31000</v>
      </c>
      <c r="G28" s="88">
        <f>G30+G33</f>
        <v>31000</v>
      </c>
      <c r="H28" s="88">
        <f>SUM(H29)</f>
        <v>1779000</v>
      </c>
      <c r="I28" s="88">
        <f>I30+I33</f>
        <v>1779000</v>
      </c>
    </row>
    <row r="29" spans="1:9" s="144" customFormat="1" ht="33" customHeight="1">
      <c r="A29" s="91" t="s">
        <v>5</v>
      </c>
      <c r="B29" s="91"/>
      <c r="C29" s="94" t="s">
        <v>79</v>
      </c>
      <c r="D29" s="88">
        <v>1748000</v>
      </c>
      <c r="E29" s="157"/>
      <c r="F29" s="88">
        <v>31000</v>
      </c>
      <c r="G29" s="157"/>
      <c r="H29" s="88">
        <f>D29+F29</f>
        <v>1779000</v>
      </c>
      <c r="I29" s="157"/>
    </row>
    <row r="30" spans="1:9" s="153" customFormat="1" ht="15" customHeight="1">
      <c r="A30" s="162"/>
      <c r="B30" s="162"/>
      <c r="C30" s="92" t="s">
        <v>64</v>
      </c>
      <c r="D30" s="163"/>
      <c r="E30" s="88">
        <f>E31+E32</f>
        <v>85912</v>
      </c>
      <c r="F30" s="163"/>
      <c r="G30" s="88"/>
      <c r="H30" s="163"/>
      <c r="I30" s="88">
        <f>I31+I32</f>
        <v>85912</v>
      </c>
    </row>
    <row r="31" spans="1:9" s="153" customFormat="1" ht="15" customHeight="1">
      <c r="A31" s="150"/>
      <c r="B31" s="91"/>
      <c r="C31" s="92" t="s">
        <v>67</v>
      </c>
      <c r="D31" s="161"/>
      <c r="E31" s="88">
        <v>84726</v>
      </c>
      <c r="F31" s="161"/>
      <c r="G31" s="88"/>
      <c r="H31" s="161"/>
      <c r="I31" s="88">
        <v>84726</v>
      </c>
    </row>
    <row r="32" spans="1:9" s="153" customFormat="1" ht="15" customHeight="1">
      <c r="A32" s="150"/>
      <c r="B32" s="91"/>
      <c r="C32" s="92" t="s">
        <v>68</v>
      </c>
      <c r="D32" s="161"/>
      <c r="E32" s="88">
        <v>1186</v>
      </c>
      <c r="F32" s="161"/>
      <c r="G32" s="88"/>
      <c r="H32" s="161"/>
      <c r="I32" s="88">
        <v>1186</v>
      </c>
    </row>
    <row r="33" spans="1:12" s="153" customFormat="1" ht="15" customHeight="1">
      <c r="A33" s="150"/>
      <c r="B33" s="91"/>
      <c r="C33" s="92" t="s">
        <v>71</v>
      </c>
      <c r="D33" s="161"/>
      <c r="E33" s="88">
        <v>1662088</v>
      </c>
      <c r="F33" s="161"/>
      <c r="G33" s="88">
        <v>31000</v>
      </c>
      <c r="H33" s="161"/>
      <c r="I33" s="88">
        <f>E33+G33</f>
        <v>1693088</v>
      </c>
    </row>
    <row r="34" spans="1:12" s="153" customFormat="1" ht="15" customHeight="1">
      <c r="A34" s="150"/>
      <c r="B34" s="91">
        <v>85503</v>
      </c>
      <c r="C34" s="159" t="s">
        <v>116</v>
      </c>
      <c r="D34" s="88"/>
      <c r="E34" s="88"/>
      <c r="F34" s="88">
        <f>SUM(F35)</f>
        <v>388</v>
      </c>
      <c r="G34" s="88">
        <f>G37</f>
        <v>388</v>
      </c>
      <c r="H34" s="88">
        <f>SUM(H35)</f>
        <v>388</v>
      </c>
      <c r="I34" s="88">
        <f>I36</f>
        <v>388</v>
      </c>
    </row>
    <row r="35" spans="1:12" s="144" customFormat="1" ht="33" customHeight="1">
      <c r="A35" s="91" t="s">
        <v>5</v>
      </c>
      <c r="B35" s="91"/>
      <c r="C35" s="94" t="s">
        <v>79</v>
      </c>
      <c r="D35" s="88"/>
      <c r="E35" s="157"/>
      <c r="F35" s="88">
        <v>388</v>
      </c>
      <c r="G35" s="157"/>
      <c r="H35" s="88">
        <f>D35+F35</f>
        <v>388</v>
      </c>
      <c r="I35" s="157"/>
    </row>
    <row r="36" spans="1:12" s="153" customFormat="1" ht="15" customHeight="1">
      <c r="A36" s="162"/>
      <c r="B36" s="162"/>
      <c r="C36" s="92" t="s">
        <v>64</v>
      </c>
      <c r="D36" s="163"/>
      <c r="E36" s="88"/>
      <c r="F36" s="163"/>
      <c r="G36" s="88"/>
      <c r="H36" s="163"/>
      <c r="I36" s="88">
        <f>I37</f>
        <v>388</v>
      </c>
    </row>
    <row r="37" spans="1:12" s="153" customFormat="1" ht="15" customHeight="1">
      <c r="A37" s="150"/>
      <c r="B37" s="91"/>
      <c r="C37" s="92" t="s">
        <v>65</v>
      </c>
      <c r="D37" s="161"/>
      <c r="E37" s="88"/>
      <c r="F37" s="161"/>
      <c r="G37" s="88">
        <v>388</v>
      </c>
      <c r="H37" s="161"/>
      <c r="I37" s="88">
        <f>E37+G37</f>
        <v>388</v>
      </c>
    </row>
    <row r="38" spans="1:12" s="164" customFormat="1" ht="16.149999999999999" customHeight="1">
      <c r="A38" s="404" t="s">
        <v>75</v>
      </c>
      <c r="B38" s="405"/>
      <c r="C38" s="406"/>
      <c r="D38" s="152">
        <f t="shared" ref="D38:I38" si="3">D5+D11+D16+D21</f>
        <v>6303655</v>
      </c>
      <c r="E38" s="152">
        <f t="shared" si="3"/>
        <v>6303655</v>
      </c>
      <c r="F38" s="152">
        <f t="shared" si="3"/>
        <v>85801</v>
      </c>
      <c r="G38" s="152">
        <f t="shared" si="3"/>
        <v>85801</v>
      </c>
      <c r="H38" s="152">
        <f t="shared" si="3"/>
        <v>6389456</v>
      </c>
      <c r="I38" s="152">
        <f t="shared" si="3"/>
        <v>6389456</v>
      </c>
    </row>
    <row r="39" spans="1:12" s="144" customFormat="1" ht="10.15" customHeight="1">
      <c r="A39" s="165"/>
      <c r="B39" s="165"/>
      <c r="C39" s="166"/>
      <c r="D39" s="166"/>
      <c r="F39" s="166"/>
      <c r="H39" s="166"/>
    </row>
    <row r="40" spans="1:12" s="95" customFormat="1" ht="15.6" customHeight="1">
      <c r="A40" s="413" t="s">
        <v>122</v>
      </c>
      <c r="B40" s="413"/>
      <c r="C40" s="413"/>
      <c r="D40" s="413"/>
      <c r="E40" s="413"/>
      <c r="F40" s="167"/>
      <c r="G40" s="167"/>
      <c r="H40" s="167"/>
      <c r="I40" s="167"/>
      <c r="J40" s="167"/>
      <c r="K40" s="167"/>
      <c r="L40" s="167"/>
    </row>
    <row r="41" spans="1:12" ht="14.45" customHeight="1">
      <c r="A41" s="168" t="s">
        <v>6</v>
      </c>
      <c r="B41" s="168" t="s">
        <v>7</v>
      </c>
      <c r="C41" s="169" t="s">
        <v>61</v>
      </c>
      <c r="D41" s="414" t="s">
        <v>76</v>
      </c>
      <c r="E41" s="414"/>
      <c r="F41" s="414" t="s">
        <v>76</v>
      </c>
      <c r="G41" s="414"/>
      <c r="H41" s="414" t="s">
        <v>76</v>
      </c>
      <c r="I41" s="414"/>
    </row>
    <row r="42" spans="1:12" ht="14.25" customHeight="1">
      <c r="A42" s="171">
        <v>750</v>
      </c>
      <c r="B42" s="171"/>
      <c r="C42" s="151" t="s">
        <v>57</v>
      </c>
      <c r="D42" s="407">
        <f xml:space="preserve"> D43</f>
        <v>118</v>
      </c>
      <c r="E42" s="408"/>
      <c r="F42" s="407">
        <f xml:space="preserve"> F43</f>
        <v>118</v>
      </c>
      <c r="G42" s="408"/>
      <c r="H42" s="407">
        <f xml:space="preserve"> H43</f>
        <v>118</v>
      </c>
      <c r="I42" s="408"/>
    </row>
    <row r="43" spans="1:12" ht="13.9" customHeight="1">
      <c r="A43" s="172"/>
      <c r="B43" s="173">
        <v>75011</v>
      </c>
      <c r="C43" s="155" t="s">
        <v>66</v>
      </c>
      <c r="D43" s="409">
        <f>D44</f>
        <v>118</v>
      </c>
      <c r="E43" s="410"/>
      <c r="F43" s="409">
        <f>F44</f>
        <v>118</v>
      </c>
      <c r="G43" s="410"/>
      <c r="H43" s="409">
        <f>H44</f>
        <v>118</v>
      </c>
      <c r="I43" s="410"/>
    </row>
    <row r="44" spans="1:12" ht="23.25" customHeight="1">
      <c r="A44" s="174"/>
      <c r="B44" s="174"/>
      <c r="C44" s="175" t="s">
        <v>77</v>
      </c>
      <c r="D44" s="411">
        <v>118</v>
      </c>
      <c r="E44" s="412"/>
      <c r="F44" s="411">
        <v>118</v>
      </c>
      <c r="G44" s="412"/>
      <c r="H44" s="411">
        <v>118</v>
      </c>
      <c r="I44" s="412"/>
    </row>
    <row r="45" spans="1:12" ht="14.25" customHeight="1">
      <c r="A45" s="171">
        <v>855</v>
      </c>
      <c r="B45" s="171"/>
      <c r="C45" s="158" t="s">
        <v>83</v>
      </c>
      <c r="D45" s="407">
        <f xml:space="preserve"> D46</f>
        <v>20200</v>
      </c>
      <c r="E45" s="408"/>
      <c r="F45" s="407">
        <f xml:space="preserve"> F46</f>
        <v>20200</v>
      </c>
      <c r="G45" s="408"/>
      <c r="H45" s="407">
        <f xml:space="preserve"> H46</f>
        <v>20200</v>
      </c>
      <c r="I45" s="408"/>
    </row>
    <row r="46" spans="1:12" ht="23.25" customHeight="1">
      <c r="A46" s="172"/>
      <c r="B46" s="173">
        <v>85502</v>
      </c>
      <c r="C46" s="176" t="s">
        <v>73</v>
      </c>
      <c r="D46" s="409">
        <f>D47</f>
        <v>20200</v>
      </c>
      <c r="E46" s="410"/>
      <c r="F46" s="409">
        <f>F47</f>
        <v>20200</v>
      </c>
      <c r="G46" s="410"/>
      <c r="H46" s="409">
        <f>H47</f>
        <v>20200</v>
      </c>
      <c r="I46" s="410"/>
    </row>
    <row r="47" spans="1:12" ht="23.25" customHeight="1">
      <c r="A47" s="174"/>
      <c r="B47" s="174"/>
      <c r="C47" s="175" t="s">
        <v>77</v>
      </c>
      <c r="D47" s="411">
        <v>20200</v>
      </c>
      <c r="E47" s="412"/>
      <c r="F47" s="411">
        <v>20200</v>
      </c>
      <c r="G47" s="412"/>
      <c r="H47" s="411">
        <v>20200</v>
      </c>
      <c r="I47" s="412"/>
    </row>
    <row r="48" spans="1:12" s="144" customFormat="1">
      <c r="A48" s="165"/>
    </row>
    <row r="49" spans="1:1" s="144" customFormat="1"/>
    <row r="50" spans="1:1">
      <c r="A50" s="144"/>
    </row>
  </sheetData>
  <mergeCells count="30">
    <mergeCell ref="H46:I46"/>
    <mergeCell ref="H47:I47"/>
    <mergeCell ref="B1:G1"/>
    <mergeCell ref="H2:I2"/>
    <mergeCell ref="H41:I41"/>
    <mergeCell ref="H42:I42"/>
    <mergeCell ref="H43:I43"/>
    <mergeCell ref="H44:I44"/>
    <mergeCell ref="H45:I45"/>
    <mergeCell ref="D46:E46"/>
    <mergeCell ref="D47:E47"/>
    <mergeCell ref="F2:G2"/>
    <mergeCell ref="F41:G41"/>
    <mergeCell ref="F42:G42"/>
    <mergeCell ref="F43:G43"/>
    <mergeCell ref="F44:G44"/>
    <mergeCell ref="F45:G45"/>
    <mergeCell ref="F46:G46"/>
    <mergeCell ref="F47:G47"/>
    <mergeCell ref="A40:E40"/>
    <mergeCell ref="D41:E41"/>
    <mergeCell ref="D42:E42"/>
    <mergeCell ref="D43:E43"/>
    <mergeCell ref="D44:E44"/>
    <mergeCell ref="D45:E45"/>
    <mergeCell ref="A2:A3"/>
    <mergeCell ref="B2:B3"/>
    <mergeCell ref="C2:C3"/>
    <mergeCell ref="D2:E2"/>
    <mergeCell ref="A38:C38"/>
  </mergeCells>
  <pageMargins left="0.78740157480314965" right="0.78740157480314965" top="0.98425196850393704" bottom="0.78740157480314965" header="0.39370078740157483" footer="0"/>
  <pageSetup paperSize="9" scale="85" orientation="landscape" r:id="rId1"/>
  <headerFooter alignWithMargins="0">
    <oddHeader xml:space="preserve">&amp;RTabela nr 5 
do Uchwały Rady Gminy Nr XXIX/119/2018
  z dnia 28 marca 2018 r.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D10" sqref="D10"/>
    </sheetView>
  </sheetViews>
  <sheetFormatPr defaultColWidth="9.140625" defaultRowHeight="12.75"/>
  <cols>
    <col min="1" max="2" width="9.140625" style="170"/>
    <col min="3" max="3" width="3.5703125" style="170" customWidth="1"/>
    <col min="4" max="4" width="25.42578125" style="170" customWidth="1"/>
    <col min="5" max="5" width="10.7109375" style="170" customWidth="1"/>
    <col min="6" max="6" width="12.140625" style="170" customWidth="1"/>
    <col min="7" max="7" width="11.28515625" style="170" customWidth="1"/>
    <col min="8" max="16384" width="9.140625" style="170"/>
  </cols>
  <sheetData>
    <row r="1" spans="1:7" ht="38.25" customHeight="1">
      <c r="A1" s="256"/>
      <c r="B1" s="422" t="s">
        <v>214</v>
      </c>
      <c r="C1" s="423"/>
      <c r="D1" s="423"/>
      <c r="E1" s="423"/>
      <c r="F1" s="423"/>
    </row>
    <row r="2" spans="1:7">
      <c r="A2" s="257"/>
    </row>
    <row r="3" spans="1:7">
      <c r="A3" s="416" t="s">
        <v>6</v>
      </c>
      <c r="B3" s="416" t="s">
        <v>7</v>
      </c>
      <c r="C3" s="416"/>
      <c r="D3" s="416" t="s">
        <v>39</v>
      </c>
      <c r="E3" s="424" t="s">
        <v>215</v>
      </c>
      <c r="F3" s="425"/>
      <c r="G3" s="426"/>
    </row>
    <row r="4" spans="1:7">
      <c r="A4" s="416"/>
      <c r="B4" s="416"/>
      <c r="C4" s="416"/>
      <c r="D4" s="416"/>
      <c r="E4" s="427" t="s">
        <v>216</v>
      </c>
      <c r="F4" s="428"/>
      <c r="G4" s="429"/>
    </row>
    <row r="5" spans="1:7" ht="14.45" customHeight="1">
      <c r="A5" s="416"/>
      <c r="B5" s="416"/>
      <c r="C5" s="416"/>
      <c r="D5" s="416"/>
      <c r="E5" s="430" t="s">
        <v>217</v>
      </c>
      <c r="F5" s="430" t="s">
        <v>218</v>
      </c>
      <c r="G5" s="430" t="s">
        <v>219</v>
      </c>
    </row>
    <row r="6" spans="1:7">
      <c r="A6" s="416"/>
      <c r="B6" s="416"/>
      <c r="C6" s="416"/>
      <c r="D6" s="416"/>
      <c r="E6" s="431"/>
      <c r="F6" s="431"/>
      <c r="G6" s="431"/>
    </row>
    <row r="7" spans="1:7">
      <c r="A7" s="258">
        <v>1</v>
      </c>
      <c r="B7" s="432">
        <v>2</v>
      </c>
      <c r="C7" s="432"/>
      <c r="D7" s="258">
        <v>3</v>
      </c>
      <c r="E7" s="258">
        <v>4</v>
      </c>
      <c r="F7" s="258">
        <v>5</v>
      </c>
      <c r="G7" s="258">
        <v>6</v>
      </c>
    </row>
    <row r="8" spans="1:7" ht="24" customHeight="1">
      <c r="A8" s="433" t="s">
        <v>220</v>
      </c>
      <c r="B8" s="433"/>
      <c r="C8" s="433"/>
      <c r="D8" s="259" t="s">
        <v>221</v>
      </c>
      <c r="E8" s="260" t="s">
        <v>30</v>
      </c>
      <c r="F8" s="260" t="s">
        <v>30</v>
      </c>
      <c r="G8" s="260" t="s">
        <v>30</v>
      </c>
    </row>
    <row r="9" spans="1:7" s="265" customFormat="1" ht="60">
      <c r="A9" s="261">
        <v>600</v>
      </c>
      <c r="B9" s="434">
        <v>60004</v>
      </c>
      <c r="C9" s="434"/>
      <c r="D9" s="262" t="s">
        <v>222</v>
      </c>
      <c r="E9" s="263"/>
      <c r="F9" s="264"/>
      <c r="G9" s="263">
        <v>50000</v>
      </c>
    </row>
    <row r="10" spans="1:7" s="270" customFormat="1" ht="72">
      <c r="A10" s="266">
        <v>600</v>
      </c>
      <c r="B10" s="435">
        <v>60013</v>
      </c>
      <c r="C10" s="435"/>
      <c r="D10" s="267" t="s">
        <v>223</v>
      </c>
      <c r="E10" s="268"/>
      <c r="F10" s="269"/>
      <c r="G10" s="268">
        <v>500000</v>
      </c>
    </row>
    <row r="11" spans="1:7" s="270" customFormat="1" ht="72">
      <c r="A11" s="266">
        <v>600</v>
      </c>
      <c r="B11" s="435">
        <v>60014</v>
      </c>
      <c r="C11" s="435"/>
      <c r="D11" s="267" t="s">
        <v>223</v>
      </c>
      <c r="E11" s="268"/>
      <c r="F11" s="269"/>
      <c r="G11" s="268">
        <v>400000</v>
      </c>
    </row>
    <row r="12" spans="1:7" ht="36">
      <c r="A12" s="271">
        <v>921</v>
      </c>
      <c r="B12" s="421">
        <v>92116</v>
      </c>
      <c r="C12" s="421"/>
      <c r="D12" s="272" t="s">
        <v>224</v>
      </c>
      <c r="E12" s="273">
        <v>250000</v>
      </c>
      <c r="F12" s="273"/>
      <c r="G12" s="273"/>
    </row>
    <row r="13" spans="1:7" ht="18" customHeight="1">
      <c r="A13" s="417" t="s">
        <v>225</v>
      </c>
      <c r="B13" s="417"/>
      <c r="C13" s="417"/>
      <c r="D13" s="417"/>
      <c r="E13" s="260">
        <f>SUM(E12:E12)</f>
        <v>250000</v>
      </c>
      <c r="F13" s="260"/>
      <c r="G13" s="260">
        <f>SUM(G9:G12)</f>
        <v>950000</v>
      </c>
    </row>
    <row r="14" spans="1:7" ht="24" customHeight="1">
      <c r="A14" s="418" t="s">
        <v>226</v>
      </c>
      <c r="B14" s="418"/>
      <c r="C14" s="418"/>
      <c r="D14" s="259" t="s">
        <v>221</v>
      </c>
      <c r="E14" s="260" t="s">
        <v>30</v>
      </c>
      <c r="F14" s="260" t="s">
        <v>30</v>
      </c>
      <c r="G14" s="260" t="s">
        <v>30</v>
      </c>
    </row>
    <row r="15" spans="1:7" s="277" customFormat="1" ht="39.75" customHeight="1">
      <c r="A15" s="274">
        <v>921</v>
      </c>
      <c r="B15" s="419">
        <v>92105</v>
      </c>
      <c r="C15" s="419"/>
      <c r="D15" s="275" t="s">
        <v>227</v>
      </c>
      <c r="E15" s="276"/>
      <c r="F15" s="276"/>
      <c r="G15" s="276">
        <v>5000</v>
      </c>
    </row>
    <row r="16" spans="1:7" ht="27" customHeight="1">
      <c r="A16" s="278">
        <v>926</v>
      </c>
      <c r="B16" s="420">
        <v>92605</v>
      </c>
      <c r="C16" s="420"/>
      <c r="D16" s="279" t="s">
        <v>228</v>
      </c>
      <c r="E16" s="280"/>
      <c r="F16" s="280"/>
      <c r="G16" s="280">
        <v>140000</v>
      </c>
    </row>
    <row r="17" spans="1:7" ht="97.15" customHeight="1">
      <c r="A17" s="271"/>
      <c r="B17" s="421"/>
      <c r="C17" s="421"/>
      <c r="D17" s="281" t="s">
        <v>229</v>
      </c>
      <c r="E17" s="273"/>
      <c r="F17" s="273"/>
      <c r="G17" s="282"/>
    </row>
    <row r="18" spans="1:7" ht="18" customHeight="1">
      <c r="A18" s="417" t="s">
        <v>230</v>
      </c>
      <c r="B18" s="417"/>
      <c r="C18" s="417"/>
      <c r="D18" s="417"/>
      <c r="E18" s="260"/>
      <c r="F18" s="260"/>
      <c r="G18" s="260">
        <f t="shared" ref="G18" si="0">SUM(G15:G17)</f>
        <v>145000</v>
      </c>
    </row>
    <row r="19" spans="1:7" ht="21.6" customHeight="1">
      <c r="A19" s="416" t="s">
        <v>231</v>
      </c>
      <c r="B19" s="416"/>
      <c r="C19" s="416"/>
      <c r="D19" s="416"/>
      <c r="E19" s="283">
        <f>E13+E18</f>
        <v>250000</v>
      </c>
      <c r="F19" s="283">
        <f>F13+F18</f>
        <v>0</v>
      </c>
      <c r="G19" s="283">
        <f>G13+G18</f>
        <v>1095000</v>
      </c>
    </row>
    <row r="20" spans="1:7">
      <c r="A20" s="284"/>
    </row>
  </sheetData>
  <mergeCells count="22">
    <mergeCell ref="B12:C12"/>
    <mergeCell ref="B1:F1"/>
    <mergeCell ref="A3:A6"/>
    <mergeCell ref="B3:C6"/>
    <mergeCell ref="D3:D6"/>
    <mergeCell ref="E3:G3"/>
    <mergeCell ref="E4:G4"/>
    <mergeCell ref="E5:E6"/>
    <mergeCell ref="F5:F6"/>
    <mergeCell ref="G5:G6"/>
    <mergeCell ref="B7:C7"/>
    <mergeCell ref="A8:C8"/>
    <mergeCell ref="B9:C9"/>
    <mergeCell ref="B10:C10"/>
    <mergeCell ref="B11:C11"/>
    <mergeCell ref="A19:D19"/>
    <mergeCell ref="A13:D13"/>
    <mergeCell ref="A14:C14"/>
    <mergeCell ref="B15:C15"/>
    <mergeCell ref="B16:C16"/>
    <mergeCell ref="B17:C17"/>
    <mergeCell ref="A18:D18"/>
  </mergeCells>
  <pageMargins left="0.98425196850393704" right="0.78740157480314965" top="1.3779527559055118" bottom="0.98425196850393704" header="0.51181102362204722" footer="0.51181102362204722"/>
  <pageSetup paperSize="9" orientation="portrait" r:id="rId1"/>
  <headerFooter alignWithMargins="0">
    <oddHeader>&amp;RZałącznik nr 1 
do Uchwały Rady Gminy Nr XXIX/129/2018  
z dnia 28 marca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T1 </vt:lpstr>
      <vt:lpstr>T2</vt:lpstr>
      <vt:lpstr>T2a</vt:lpstr>
      <vt:lpstr>T3</vt:lpstr>
      <vt:lpstr>T4</vt:lpstr>
      <vt:lpstr>T5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m.kasprzak2</cp:lastModifiedBy>
  <cp:lastPrinted>2018-03-29T10:01:03Z</cp:lastPrinted>
  <dcterms:created xsi:type="dcterms:W3CDTF">2014-05-23T10:19:05Z</dcterms:created>
  <dcterms:modified xsi:type="dcterms:W3CDTF">2018-05-21T14:04:19Z</dcterms:modified>
</cp:coreProperties>
</file>