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Moje Dokumenty\Budżet 2018\"/>
    </mc:Choice>
  </mc:AlternateContent>
  <bookViews>
    <workbookView xWindow="0" yWindow="0" windowWidth="18768" windowHeight="8760" activeTab="7"/>
  </bookViews>
  <sheets>
    <sheet name="T1  " sheetId="12" r:id="rId1"/>
    <sheet name="T2" sheetId="3" r:id="rId2"/>
    <sheet name="T2a" sheetId="4" r:id="rId3"/>
    <sheet name="T3" sheetId="25" r:id="rId4"/>
    <sheet name="T4" sheetId="6" r:id="rId5"/>
    <sheet name="T5" sheetId="7" r:id="rId6"/>
    <sheet name="T6" sheetId="8" r:id="rId7"/>
    <sheet name="T7" sheetId="15" r:id="rId8"/>
    <sheet name="Zał.1" sheetId="10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7" l="1"/>
  <c r="D22" i="7"/>
  <c r="E14" i="7"/>
  <c r="H53" i="25"/>
  <c r="H72" i="25" l="1"/>
  <c r="H65" i="25"/>
  <c r="H64" i="25"/>
  <c r="H63" i="25"/>
  <c r="H61" i="25"/>
  <c r="H52" i="25"/>
  <c r="H51" i="25"/>
  <c r="H45" i="25"/>
  <c r="G44" i="25"/>
  <c r="H44" i="25" s="1"/>
  <c r="H39" i="25"/>
  <c r="H37" i="25"/>
  <c r="H35" i="25"/>
  <c r="H30" i="25"/>
  <c r="G29" i="25"/>
  <c r="H28" i="25"/>
  <c r="H27" i="25"/>
  <c r="H22" i="25"/>
  <c r="H19" i="25"/>
  <c r="H16" i="25"/>
  <c r="H14" i="25"/>
  <c r="H13" i="25"/>
  <c r="H4" i="25"/>
  <c r="E68" i="3"/>
  <c r="D68" i="3" s="1"/>
  <c r="H74" i="25" l="1"/>
  <c r="H77" i="25" s="1"/>
  <c r="G66" i="25"/>
  <c r="G74" i="25"/>
  <c r="H29" i="25"/>
  <c r="H66" i="25" s="1"/>
  <c r="E18" i="7"/>
  <c r="E16" i="7"/>
  <c r="E19" i="7"/>
  <c r="E15" i="7"/>
  <c r="D12" i="7"/>
  <c r="D11" i="7" s="1"/>
  <c r="F17" i="4"/>
  <c r="D74" i="25" l="1"/>
  <c r="D76" i="25"/>
  <c r="G72" i="25"/>
  <c r="D72" i="25" s="1"/>
  <c r="E100" i="12"/>
  <c r="D71" i="25" l="1"/>
  <c r="G70" i="25"/>
  <c r="F14" i="12"/>
  <c r="F13" i="12" s="1"/>
  <c r="D16" i="12"/>
  <c r="D70" i="25" l="1"/>
  <c r="G77" i="25"/>
  <c r="D77" i="25" s="1"/>
  <c r="F61" i="3"/>
  <c r="E61" i="3" s="1"/>
  <c r="D61" i="3" s="1"/>
  <c r="N40" i="3"/>
  <c r="N18" i="3"/>
  <c r="N17" i="3"/>
  <c r="F7" i="4"/>
  <c r="F102" i="12" l="1"/>
  <c r="D102" i="12" s="1"/>
  <c r="F99" i="12" l="1"/>
  <c r="E8" i="12"/>
  <c r="F8" i="12"/>
  <c r="D9" i="12"/>
  <c r="E101" i="12" l="1"/>
  <c r="E88" i="12"/>
  <c r="D89" i="12"/>
  <c r="E99" i="12" l="1"/>
  <c r="D39" i="15"/>
  <c r="D38" i="15" s="1"/>
  <c r="F15" i="4" l="1"/>
  <c r="H22" i="3" l="1"/>
  <c r="G39" i="3" l="1"/>
  <c r="H39" i="3"/>
  <c r="J39" i="3"/>
  <c r="F5" i="4" l="1"/>
  <c r="F21" i="4"/>
  <c r="F26" i="4" s="1"/>
  <c r="H15" i="3"/>
  <c r="I15" i="3"/>
  <c r="E16" i="3"/>
  <c r="D16" i="3" s="1"/>
  <c r="G75" i="3" l="1"/>
  <c r="H75" i="3"/>
  <c r="J75" i="3"/>
  <c r="G59" i="3"/>
  <c r="H59" i="3"/>
  <c r="J59" i="3"/>
  <c r="F79" i="3"/>
  <c r="E79" i="3" s="1"/>
  <c r="D79" i="3" s="1"/>
  <c r="F78" i="3"/>
  <c r="E78" i="3" s="1"/>
  <c r="D78" i="3" s="1"/>
  <c r="F60" i="3"/>
  <c r="E60" i="3" s="1"/>
  <c r="K91" i="3"/>
  <c r="L91" i="3"/>
  <c r="M91" i="3"/>
  <c r="P91" i="3"/>
  <c r="F76" i="3"/>
  <c r="E76" i="3" s="1"/>
  <c r="D76" i="3" s="1"/>
  <c r="F77" i="3"/>
  <c r="E77" i="3" s="1"/>
  <c r="D77" i="3" s="1"/>
  <c r="E56" i="3"/>
  <c r="I55" i="3"/>
  <c r="O39" i="3"/>
  <c r="F40" i="3"/>
  <c r="D60" i="3" l="1"/>
  <c r="E40" i="3"/>
  <c r="F39" i="3"/>
  <c r="D75" i="3"/>
  <c r="F75" i="3"/>
  <c r="E75" i="3"/>
  <c r="N39" i="3"/>
  <c r="D40" i="3" l="1"/>
  <c r="E21" i="12" l="1"/>
  <c r="D22" i="12" l="1"/>
  <c r="D42" i="15" l="1"/>
  <c r="D41" i="15"/>
  <c r="E24" i="15" l="1"/>
  <c r="E22" i="15" s="1"/>
  <c r="D22" i="15"/>
  <c r="E19" i="15"/>
  <c r="E17" i="15" s="1"/>
  <c r="E16" i="15" s="1"/>
  <c r="D17" i="15"/>
  <c r="D16" i="15" s="1"/>
  <c r="E86" i="12" l="1"/>
  <c r="D97" i="12" l="1"/>
  <c r="D96" i="12" s="1"/>
  <c r="E96" i="12"/>
  <c r="D95" i="12"/>
  <c r="D94" i="12"/>
  <c r="D93" i="12"/>
  <c r="E92" i="12"/>
  <c r="E91" i="12" s="1"/>
  <c r="D92" i="12" l="1"/>
  <c r="D91" i="12" s="1"/>
  <c r="D87" i="12" l="1"/>
  <c r="D86" i="12" s="1"/>
  <c r="D90" i="12"/>
  <c r="D88" i="12" s="1"/>
  <c r="E85" i="12"/>
  <c r="F52" i="3" l="1"/>
  <c r="E52" i="3" s="1"/>
  <c r="D52" i="3" s="1"/>
  <c r="G13" i="10" l="1"/>
  <c r="F74" i="3" l="1"/>
  <c r="E74" i="3" s="1"/>
  <c r="D74" i="3" s="1"/>
  <c r="F54" i="3"/>
  <c r="E68" i="12" l="1"/>
  <c r="D69" i="12" l="1"/>
  <c r="D85" i="12" l="1"/>
  <c r="D49" i="12"/>
  <c r="E55" i="12" l="1"/>
  <c r="G18" i="10" l="1"/>
  <c r="E13" i="10"/>
  <c r="E19" i="10" l="1"/>
  <c r="F19" i="10"/>
  <c r="E30" i="15" l="1"/>
  <c r="E28" i="15" s="1"/>
  <c r="E21" i="15" s="1"/>
  <c r="E34" i="15" s="1"/>
  <c r="D28" i="15"/>
  <c r="D21" i="15" s="1"/>
  <c r="E14" i="15"/>
  <c r="E12" i="15" s="1"/>
  <c r="E11" i="15" s="1"/>
  <c r="D12" i="15"/>
  <c r="D11" i="15" s="1"/>
  <c r="E8" i="15"/>
  <c r="E6" i="15" s="1"/>
  <c r="E5" i="15" s="1"/>
  <c r="D6" i="15"/>
  <c r="D5" i="15" s="1"/>
  <c r="D34" i="15" l="1"/>
  <c r="H31" i="3" l="1"/>
  <c r="I88" i="3"/>
  <c r="H88" i="3"/>
  <c r="F32" i="3"/>
  <c r="E32" i="3" s="1"/>
  <c r="E31" i="3" s="1"/>
  <c r="F31" i="3" l="1"/>
  <c r="D32" i="3"/>
  <c r="D31" i="3" s="1"/>
  <c r="D84" i="12" l="1"/>
  <c r="D83" i="12" s="1"/>
  <c r="E83" i="12"/>
  <c r="D82" i="12"/>
  <c r="D81" i="12"/>
  <c r="E80" i="12"/>
  <c r="D79" i="12"/>
  <c r="D78" i="12" s="1"/>
  <c r="E78" i="12"/>
  <c r="D77" i="12"/>
  <c r="D76" i="12" s="1"/>
  <c r="E76" i="12"/>
  <c r="D75" i="12"/>
  <c r="D74" i="12"/>
  <c r="D100" i="12" s="1"/>
  <c r="E73" i="12"/>
  <c r="D71" i="12"/>
  <c r="D70" i="12"/>
  <c r="D67" i="12"/>
  <c r="D66" i="12"/>
  <c r="E65" i="12"/>
  <c r="D64" i="12"/>
  <c r="D63" i="12"/>
  <c r="E62" i="12"/>
  <c r="D60" i="12"/>
  <c r="D59" i="12" s="1"/>
  <c r="E59" i="12"/>
  <c r="D58" i="12"/>
  <c r="D57" i="12" s="1"/>
  <c r="E57" i="12"/>
  <c r="D56" i="12"/>
  <c r="D55" i="12" s="1"/>
  <c r="D53" i="12"/>
  <c r="D52" i="12"/>
  <c r="E51" i="12"/>
  <c r="D50" i="12"/>
  <c r="D48" i="12"/>
  <c r="D47" i="12"/>
  <c r="E46" i="12"/>
  <c r="D45" i="12"/>
  <c r="D44" i="12"/>
  <c r="D43" i="12"/>
  <c r="D42" i="12"/>
  <c r="D41" i="12"/>
  <c r="D40" i="12"/>
  <c r="D39" i="12"/>
  <c r="D38" i="12"/>
  <c r="E37" i="12"/>
  <c r="D36" i="12"/>
  <c r="D35" i="12"/>
  <c r="D34" i="12"/>
  <c r="D33" i="12"/>
  <c r="D32" i="12"/>
  <c r="D31" i="12"/>
  <c r="E30" i="12"/>
  <c r="D29" i="12"/>
  <c r="D28" i="12" s="1"/>
  <c r="E28" i="12"/>
  <c r="D26" i="12"/>
  <c r="D25" i="12" s="1"/>
  <c r="E25" i="12"/>
  <c r="E24" i="12"/>
  <c r="D23" i="12"/>
  <c r="D21" i="12" s="1"/>
  <c r="D20" i="12"/>
  <c r="E19" i="12"/>
  <c r="D17" i="12"/>
  <c r="D15" i="12"/>
  <c r="E14" i="12"/>
  <c r="E13" i="12" s="1"/>
  <c r="D12" i="12"/>
  <c r="E11" i="12"/>
  <c r="D11" i="12"/>
  <c r="D10" i="12"/>
  <c r="D8" i="12" s="1"/>
  <c r="F7" i="12"/>
  <c r="F98" i="12" s="1"/>
  <c r="E61" i="12" l="1"/>
  <c r="D68" i="12"/>
  <c r="D101" i="12"/>
  <c r="D99" i="12" s="1"/>
  <c r="E72" i="12"/>
  <c r="D80" i="12"/>
  <c r="D19" i="12"/>
  <c r="E7" i="12"/>
  <c r="E18" i="12"/>
  <c r="D7" i="12"/>
  <c r="E27" i="12"/>
  <c r="D54" i="12"/>
  <c r="D46" i="12"/>
  <c r="D30" i="12"/>
  <c r="D65" i="12"/>
  <c r="D14" i="12"/>
  <c r="D13" i="12" s="1"/>
  <c r="D37" i="12"/>
  <c r="E54" i="12"/>
  <c r="D51" i="12"/>
  <c r="D62" i="12"/>
  <c r="D24" i="12"/>
  <c r="D73" i="12"/>
  <c r="D61" i="12" l="1"/>
  <c r="D72" i="12"/>
  <c r="E98" i="12"/>
  <c r="D18" i="12"/>
  <c r="D27" i="12"/>
  <c r="D98" i="12" l="1"/>
  <c r="D10" i="8"/>
  <c r="E12" i="8"/>
  <c r="D11" i="6"/>
  <c r="D12" i="6"/>
  <c r="H12" i="3"/>
  <c r="O12" i="3"/>
  <c r="F13" i="3"/>
  <c r="E13" i="3" s="1"/>
  <c r="N13" i="3"/>
  <c r="F14" i="3"/>
  <c r="E14" i="3" s="1"/>
  <c r="D14" i="3" s="1"/>
  <c r="O15" i="3"/>
  <c r="F17" i="3"/>
  <c r="F18" i="3"/>
  <c r="F19" i="3"/>
  <c r="E19" i="3" s="1"/>
  <c r="N19" i="3"/>
  <c r="N15" i="3" s="1"/>
  <c r="H20" i="3"/>
  <c r="F21" i="3"/>
  <c r="F20" i="3" s="1"/>
  <c r="F23" i="3"/>
  <c r="F24" i="3"/>
  <c r="G25" i="3"/>
  <c r="H25" i="3"/>
  <c r="J25" i="3"/>
  <c r="F26" i="3"/>
  <c r="F27" i="3"/>
  <c r="E27" i="3" s="1"/>
  <c r="D27" i="3" s="1"/>
  <c r="F28" i="3"/>
  <c r="E28" i="3" s="1"/>
  <c r="D28" i="3" s="1"/>
  <c r="F29" i="3"/>
  <c r="E29" i="3" s="1"/>
  <c r="D29" i="3" s="1"/>
  <c r="F30" i="3"/>
  <c r="E30" i="3" s="1"/>
  <c r="D41" i="3"/>
  <c r="H41" i="3"/>
  <c r="F42" i="3"/>
  <c r="E42" i="3" s="1"/>
  <c r="F43" i="3"/>
  <c r="E43" i="3" s="1"/>
  <c r="G44" i="3"/>
  <c r="H44" i="3"/>
  <c r="J44" i="3"/>
  <c r="O44" i="3"/>
  <c r="F45" i="3"/>
  <c r="N45" i="3"/>
  <c r="N44" i="3" s="1"/>
  <c r="F46" i="3"/>
  <c r="E46" i="3" s="1"/>
  <c r="D46" i="3" s="1"/>
  <c r="F47" i="3"/>
  <c r="E47" i="3" s="1"/>
  <c r="D47" i="3" s="1"/>
  <c r="F48" i="3"/>
  <c r="E48" i="3" s="1"/>
  <c r="D48" i="3" s="1"/>
  <c r="F49" i="3"/>
  <c r="E49" i="3" s="1"/>
  <c r="D49" i="3" s="1"/>
  <c r="F50" i="3"/>
  <c r="E50" i="3" s="1"/>
  <c r="D50" i="3" s="1"/>
  <c r="F51" i="3"/>
  <c r="E51" i="3" s="1"/>
  <c r="D51" i="3" s="1"/>
  <c r="F53" i="3"/>
  <c r="E53" i="3" s="1"/>
  <c r="D53" i="3" s="1"/>
  <c r="E54" i="3"/>
  <c r="D54" i="3" s="1"/>
  <c r="G55" i="3"/>
  <c r="H55" i="3"/>
  <c r="F57" i="3"/>
  <c r="E57" i="3" s="1"/>
  <c r="D57" i="3" s="1"/>
  <c r="F58" i="3"/>
  <c r="E58" i="3" s="1"/>
  <c r="E69" i="3"/>
  <c r="F70" i="3"/>
  <c r="E70" i="3" s="1"/>
  <c r="D70" i="3" s="1"/>
  <c r="F71" i="3"/>
  <c r="E71" i="3" s="1"/>
  <c r="D71" i="3" s="1"/>
  <c r="E72" i="3"/>
  <c r="D72" i="3" s="1"/>
  <c r="G73" i="3"/>
  <c r="H73" i="3"/>
  <c r="J73" i="3"/>
  <c r="F73" i="3"/>
  <c r="G80" i="3"/>
  <c r="H80" i="3"/>
  <c r="J80" i="3"/>
  <c r="O80" i="3"/>
  <c r="F81" i="3"/>
  <c r="E81" i="3" s="1"/>
  <c r="F82" i="3"/>
  <c r="E82" i="3" s="1"/>
  <c r="D82" i="3" s="1"/>
  <c r="F83" i="3"/>
  <c r="N83" i="3"/>
  <c r="N80" i="3" s="1"/>
  <c r="H84" i="3"/>
  <c r="I84" i="3"/>
  <c r="E85" i="3"/>
  <c r="E86" i="3"/>
  <c r="D86" i="3" s="1"/>
  <c r="F87" i="3"/>
  <c r="E87" i="3" s="1"/>
  <c r="D87" i="3" s="1"/>
  <c r="E89" i="3"/>
  <c r="F90" i="3"/>
  <c r="D69" i="3" l="1"/>
  <c r="E59" i="3"/>
  <c r="E24" i="3"/>
  <c r="F22" i="3"/>
  <c r="F59" i="3"/>
  <c r="F15" i="3"/>
  <c r="I91" i="3"/>
  <c r="G91" i="3"/>
  <c r="O91" i="3"/>
  <c r="J91" i="3"/>
  <c r="H91" i="3"/>
  <c r="E18" i="3"/>
  <c r="D9" i="8"/>
  <c r="D14" i="8" s="1"/>
  <c r="E9" i="8"/>
  <c r="E14" i="8" s="1"/>
  <c r="E23" i="3"/>
  <c r="E90" i="3"/>
  <c r="E88" i="3" s="1"/>
  <c r="F88" i="3"/>
  <c r="E39" i="3"/>
  <c r="F84" i="3"/>
  <c r="D19" i="3"/>
  <c r="F80" i="3"/>
  <c r="E21" i="3"/>
  <c r="E12" i="3"/>
  <c r="E73" i="3"/>
  <c r="E41" i="3"/>
  <c r="E83" i="3"/>
  <c r="D83" i="3" s="1"/>
  <c r="F12" i="3"/>
  <c r="N12" i="3"/>
  <c r="N91" i="3" s="1"/>
  <c r="D13" i="3"/>
  <c r="D12" i="3" s="1"/>
  <c r="F44" i="3"/>
  <c r="D85" i="3"/>
  <c r="D81" i="3"/>
  <c r="F41" i="3"/>
  <c r="F25" i="3"/>
  <c r="E26" i="3"/>
  <c r="D89" i="3"/>
  <c r="F55" i="3"/>
  <c r="E17" i="3"/>
  <c r="E45" i="3"/>
  <c r="D24" i="3" l="1"/>
  <c r="E22" i="3"/>
  <c r="D17" i="3"/>
  <c r="E15" i="3"/>
  <c r="D59" i="3"/>
  <c r="F91" i="3"/>
  <c r="D18" i="3"/>
  <c r="D23" i="3"/>
  <c r="D39" i="3"/>
  <c r="E20" i="3"/>
  <c r="D21" i="3"/>
  <c r="D20" i="3" s="1"/>
  <c r="D90" i="3"/>
  <c r="D88" i="3" s="1"/>
  <c r="D73" i="3"/>
  <c r="D80" i="3"/>
  <c r="E80" i="3"/>
  <c r="D84" i="3"/>
  <c r="D30" i="3"/>
  <c r="E84" i="3"/>
  <c r="E44" i="3"/>
  <c r="D45" i="3"/>
  <c r="E25" i="3"/>
  <c r="D26" i="3"/>
  <c r="E55" i="3"/>
  <c r="D56" i="3"/>
  <c r="D55" i="3" s="1"/>
  <c r="D22" i="3" l="1"/>
  <c r="D15" i="3"/>
  <c r="D44" i="3"/>
  <c r="D25" i="3"/>
  <c r="D91" i="3" l="1"/>
  <c r="G19" i="10"/>
  <c r="E91" i="3" l="1"/>
</calcChain>
</file>

<file path=xl/sharedStrings.xml><?xml version="1.0" encoding="utf-8"?>
<sst xmlns="http://schemas.openxmlformats.org/spreadsheetml/2006/main" count="603" uniqueCount="358">
  <si>
    <t>Dochody z opłat z tytułu zezwoleń na sprzedaż napojów alkoholowych</t>
  </si>
  <si>
    <t>Dotacje ogółem, w tym:</t>
  </si>
  <si>
    <t>Dochody razem, w tym:</t>
  </si>
  <si>
    <t>Kultura fizyczna</t>
  </si>
  <si>
    <t>Kultura i ochrona dziedzictwa narodowego</t>
  </si>
  <si>
    <t>Pozostała działalność</t>
  </si>
  <si>
    <t xml:space="preserve">Wpływy z opłat za korzystanie ze środowiska </t>
  </si>
  <si>
    <t>0690</t>
  </si>
  <si>
    <t xml:space="preserve">Wpływy związane z gromadzeniem środków z opłat za korzystanie ze środowiska </t>
  </si>
  <si>
    <t>Gospodarka komunalna i ochrona środowiska</t>
  </si>
  <si>
    <t>2030</t>
  </si>
  <si>
    <t>Dotacje celowe otrzymane z budżetu państwa na realizację własnych zadań bieżących gmin</t>
  </si>
  <si>
    <t>0920</t>
  </si>
  <si>
    <t xml:space="preserve">Ośrodki pomocy społecznej </t>
  </si>
  <si>
    <t>Zasiłki stałe</t>
  </si>
  <si>
    <t xml:space="preserve">Składki na ubezpieczenie zdrowotne opłacane za osoby pobierające niektóre świadczenia z pomocy społecznej, niektóre świadczenia rodzinne </t>
  </si>
  <si>
    <t>Dotacje celowe otrzymane z budżetu państwa na realizację zadań bieżących z zakresu administaracji rządowej oraz zadań zleconych gminie ustawami</t>
  </si>
  <si>
    <t>Pomoc społeczna</t>
  </si>
  <si>
    <t>0830</t>
  </si>
  <si>
    <t>Stołówki szkolne i przedszkolne</t>
  </si>
  <si>
    <t>Inne formy wychowania przedszkolnego</t>
  </si>
  <si>
    <t>Przedszkola</t>
  </si>
  <si>
    <t>0750</t>
  </si>
  <si>
    <t>Szkoły podstawowe</t>
  </si>
  <si>
    <t>Oświata i wychowanie</t>
  </si>
  <si>
    <t>Różne rozliczenia finansowe</t>
  </si>
  <si>
    <t>Subwencje ogólne z budżetu państwa</t>
  </si>
  <si>
    <t>Część wyrównawcza subwencji ogólnej dla gmin</t>
  </si>
  <si>
    <t>Część oświatowa subwencji ogólnej dla jednostek samorządu terytorialnego</t>
  </si>
  <si>
    <t>Różne rozliczenia</t>
  </si>
  <si>
    <t>0020</t>
  </si>
  <si>
    <t>0010</t>
  </si>
  <si>
    <t>Udziały gmin w podatkach stanowiących dochód budżetu państwa</t>
  </si>
  <si>
    <t>0490</t>
  </si>
  <si>
    <t>0480</t>
  </si>
  <si>
    <t>Wpływy z opłaty skarbowej</t>
  </si>
  <si>
    <t>0410</t>
  </si>
  <si>
    <t>Wpływy z innych opłat stanowiących dochody jednostek samorządu terytorialnego na podstawie ustaw</t>
  </si>
  <si>
    <t>0910</t>
  </si>
  <si>
    <t>0500</t>
  </si>
  <si>
    <t>0360</t>
  </si>
  <si>
    <t>0340</t>
  </si>
  <si>
    <t>0330</t>
  </si>
  <si>
    <t>0320</t>
  </si>
  <si>
    <t>0310</t>
  </si>
  <si>
    <t xml:space="preserve">Wpływy z podatku rolnego, podatku leśnego, podatku od czynności cywilnoprawnych, podatków i opłat lokalnych od osób prawnych i innych jednostek organizacyjnych  </t>
  </si>
  <si>
    <t>0350</t>
  </si>
  <si>
    <t>Wpływy z podatku dochodowgo od osób fizycznych</t>
  </si>
  <si>
    <t>Dochody od osób prawnych, od osób fizycznych i od innych jednostek nieposiadających osobowości prawnej oraz wydatki związane z ich poborem</t>
  </si>
  <si>
    <t>Urzędy naczelnych organów władzy państwowej, kontroli i ochrony prawa</t>
  </si>
  <si>
    <t>Urzędy naczelnych organów władzy państwowej, kontroli i ochrony prawa oraz sądownictwa</t>
  </si>
  <si>
    <t>0970</t>
  </si>
  <si>
    <t>Urzędy gmin (miast i miast na prawach powiatu)</t>
  </si>
  <si>
    <t>Urzędy wojewódzkie</t>
  </si>
  <si>
    <t>Administracja publiczna</t>
  </si>
  <si>
    <t>Działalność usługowa</t>
  </si>
  <si>
    <t>Gospodarka gruntami i nieruchomościami</t>
  </si>
  <si>
    <t>Gospodarka mieszkaniowa</t>
  </si>
  <si>
    <t>01095</t>
  </si>
  <si>
    <t>Infrastruktura wodociągowa i sanitacyjna wsi</t>
  </si>
  <si>
    <t>01010</t>
  </si>
  <si>
    <t>Rolnictwo i łowiectwo</t>
  </si>
  <si>
    <t>majątkowe</t>
  </si>
  <si>
    <t>bieżące</t>
  </si>
  <si>
    <t>z tego:</t>
  </si>
  <si>
    <t>Plan ogółem</t>
  </si>
  <si>
    <t>Źródła dochodów</t>
  </si>
  <si>
    <t>§</t>
  </si>
  <si>
    <t>Dział Rozdział</t>
  </si>
  <si>
    <t>Wydatki razem:</t>
  </si>
  <si>
    <t>Zadania w zakresie kultury fizycznej</t>
  </si>
  <si>
    <t>Biblioteki</t>
  </si>
  <si>
    <t>Pozostałe zadania w zakresie kultury</t>
  </si>
  <si>
    <t>Oświetlenie ulic, placów i dróg</t>
  </si>
  <si>
    <t>Gospodarka odpadami</t>
  </si>
  <si>
    <t>Świetlice szkolne</t>
  </si>
  <si>
    <t>Edukacyjna opieka wychowawcza</t>
  </si>
  <si>
    <t>Usługi opiekuńcze i specjalistyczne usługi opiekuńcze</t>
  </si>
  <si>
    <t>Ośrodki pomocy społecznej</t>
  </si>
  <si>
    <t>Dodatki mieszkaniowe</t>
  </si>
  <si>
    <t>wydatki związane z realizacją ich statutowych zadań</t>
  </si>
  <si>
    <t>wynagrodzenia i składki od nich naliczane</t>
  </si>
  <si>
    <t>na programy finansowane z udziałem środków, o których mowa w art. 5 ust. 1 pkt 2 i 3</t>
  </si>
  <si>
    <t xml:space="preserve">obsługa długu </t>
  </si>
  <si>
    <t xml:space="preserve">wypłaty z tytułu poręczeń i gwarancji </t>
  </si>
  <si>
    <t>wydatki na programy finansowane z udziałem środków, o których mowa w art. 5 ust. 1 pkt 2 i 3</t>
  </si>
  <si>
    <t>świadczenia na rzecz osób fizycznych</t>
  </si>
  <si>
    <t>dotacje na zadania bieżące</t>
  </si>
  <si>
    <t>wydatki 
jednostek
budżetowych</t>
  </si>
  <si>
    <t>w tym:</t>
  </si>
  <si>
    <t>inwestycje i zakupy inwestycyjne</t>
  </si>
  <si>
    <t>Wydatki 
majątkowe</t>
  </si>
  <si>
    <t>Wydatki 
bieżące</t>
  </si>
  <si>
    <t>Z tego</t>
  </si>
  <si>
    <t>Plan</t>
  </si>
  <si>
    <t>Nazwa</t>
  </si>
  <si>
    <t>Rozdział</t>
  </si>
  <si>
    <t>Dział</t>
  </si>
  <si>
    <t xml:space="preserve">Składki na ubezpieczenie zdrowotne opłacane za osoby pobierające niektóre świadczenia z pomocy społecznej, niektóre świadczenia rodzinne oraz za osoby uczestniczące w zajęciach w centrum integracji społecznej </t>
  </si>
  <si>
    <t>Wspieranie rodziny</t>
  </si>
  <si>
    <t>Przeciwdziałanie alkoholizmowi</t>
  </si>
  <si>
    <t>Zwalczanie narkomanii</t>
  </si>
  <si>
    <t>Lecznictwo ambulatoryjne</t>
  </si>
  <si>
    <t>Ochrona zdrowia</t>
  </si>
  <si>
    <t>Dokształcanie i doskonalenie nauczycieli</t>
  </si>
  <si>
    <t>Dowożenie uczniów do szkół</t>
  </si>
  <si>
    <t>Gimnazja</t>
  </si>
  <si>
    <t>Oddziały przedszkolne w szkołach podstawowych</t>
  </si>
  <si>
    <t>Rezerwy ogólne i celowe</t>
  </si>
  <si>
    <t>Ochotnicze straże pożarne</t>
  </si>
  <si>
    <t>Bezpieczeństwo publiczne i ochrona przeciwpożarowa</t>
  </si>
  <si>
    <t>Promocja jednostek samorządu terytorialnego</t>
  </si>
  <si>
    <t>Rady gmin (miast i miast na prawach powiatu)</t>
  </si>
  <si>
    <t>Plany zagospodarowania przestrzennego</t>
  </si>
  <si>
    <t>Drogi publiczne gminne</t>
  </si>
  <si>
    <t>Drogi publiczne powiatowe</t>
  </si>
  <si>
    <t>Drogi publiczne wojewódzkie</t>
  </si>
  <si>
    <t>Lokalny transport zbiorowy</t>
  </si>
  <si>
    <t>Transport i łączność</t>
  </si>
  <si>
    <t>Izby rolnicze</t>
  </si>
  <si>
    <t>Z tego:</t>
  </si>
  <si>
    <t>x</t>
  </si>
  <si>
    <t>jw.</t>
  </si>
  <si>
    <t xml:space="preserve">Rozwój infrastruktury kanalizacyjnej </t>
  </si>
  <si>
    <t>010</t>
  </si>
  <si>
    <t>Jednostka organizacyjna realizująca program lub koordynująca wykonanie programu</t>
  </si>
  <si>
    <t>Planowane wydatki</t>
  </si>
  <si>
    <t>Rozdz.</t>
  </si>
  <si>
    <t>Lp.</t>
  </si>
  <si>
    <t>Zuzanów</t>
  </si>
  <si>
    <t>Nowy Zambrzyków</t>
  </si>
  <si>
    <t>Wysoczyn</t>
  </si>
  <si>
    <t>Warszówka</t>
  </si>
  <si>
    <t>Warszawice</t>
  </si>
  <si>
    <t>Sobienie Kiełczewskie Pierwsze</t>
  </si>
  <si>
    <t>Sobienie Szlacheckie</t>
  </si>
  <si>
    <t>Sobienie Biskupie</t>
  </si>
  <si>
    <t>Śniadków Dolny</t>
  </si>
  <si>
    <t>Śniadków Górny A</t>
  </si>
  <si>
    <t>Śniadków Górny</t>
  </si>
  <si>
    <t>Radwanków Szlachecki</t>
  </si>
  <si>
    <t>Radwanków Królewski</t>
  </si>
  <si>
    <t>Karczunek</t>
  </si>
  <si>
    <t>Dziecinów</t>
  </si>
  <si>
    <t>Ogółem wydatki sołectwa</t>
  </si>
  <si>
    <t>Kwota</t>
  </si>
  <si>
    <t>Przedsięwzięcie, zadanie</t>
  </si>
  <si>
    <t>Nazwa sołectwa</t>
  </si>
  <si>
    <t>3.</t>
  </si>
  <si>
    <t>2.</t>
  </si>
  <si>
    <t>1.</t>
  </si>
  <si>
    <t>§ 957</t>
  </si>
  <si>
    <t>Nadwyżka budżetu z lat ubiegłych</t>
  </si>
  <si>
    <t>Wynik budżetu</t>
  </si>
  <si>
    <t>`</t>
  </si>
  <si>
    <t xml:space="preserve"> Kwota 
</t>
  </si>
  <si>
    <t>Klasyfikacja
§</t>
  </si>
  <si>
    <t>Treść</t>
  </si>
  <si>
    <t xml:space="preserve">Wydatki jednostek budżetowych w tym:                            1) wydatki związane z realizacją ich statutowych zadań                                                                                                                                         </t>
  </si>
  <si>
    <t xml:space="preserve">Wydatki              </t>
  </si>
  <si>
    <t xml:space="preserve">Dochody      </t>
  </si>
  <si>
    <t>Wyszczególnienie</t>
  </si>
  <si>
    <t xml:space="preserve">Plan </t>
  </si>
  <si>
    <t xml:space="preserve">oraz wydatki na finansowanie zadań </t>
  </si>
  <si>
    <t>Dochody z opłat i kar za korzystanie ze środowiska</t>
  </si>
  <si>
    <t>Razem:</t>
  </si>
  <si>
    <t>1) wydatki związane z realizacją ich zadań statutowych</t>
  </si>
  <si>
    <t>Wydatki jednostek budżetowych w tym:</t>
  </si>
  <si>
    <t xml:space="preserve"> </t>
  </si>
  <si>
    <t>Składki na ubezpieczenie zdrowotne opłacane za osoby pobierające niektóre świadczenia z pomocy społecznej, niektóre świadczenia rodzinne  oraz za osoby uczestniczące w zajęciach w centrum integracji społecznej</t>
  </si>
  <si>
    <t>Świadczenia na rzecz osób fizycznych</t>
  </si>
  <si>
    <t>2) wydatki związane z realizacją ich zadań statutowych</t>
  </si>
  <si>
    <t>1) wynagrodzenia i składki od nich naliczane</t>
  </si>
  <si>
    <t>Świadczenia rodzinne, świadczenia z funduszu alimentacyjnego oraz składki na ubezpieczenia  emerytalne i rentowe z ubezpieczenia społecznego</t>
  </si>
  <si>
    <t xml:space="preserve"> Pomoc społeczna</t>
  </si>
  <si>
    <t xml:space="preserve">Dotacje      </t>
  </si>
  <si>
    <t>a) organizowanie masowych imprez sportowo-rekreacyjnych, rozgrywek ligowych, turniejów oraz innych imprez o podobnym charakterze                                                                                                             b) wspieranie udziału sportowych reprezentacji w imprezach i zawodach sportowych o zasięgu gminnym i ponadgminnym</t>
  </si>
  <si>
    <t xml:space="preserve">Realizacja zadań w zakresie upowszechniania kultury fizycznej </t>
  </si>
  <si>
    <t xml:space="preserve">Realizacja zadań w zakresie kultury, ochrony dóbr kultury i dziedzictwa narodowego </t>
  </si>
  <si>
    <t>Nazwa zadania</t>
  </si>
  <si>
    <t>Jednostki nie należące do sektora finansów publicznych</t>
  </si>
  <si>
    <t>Jednostki sektora finansów publicznych</t>
  </si>
  <si>
    <t>celowej</t>
  </si>
  <si>
    <t>przedmiotowej</t>
  </si>
  <si>
    <t>podmiotowej</t>
  </si>
  <si>
    <t>/ w zł/</t>
  </si>
  <si>
    <t>Kwota dotacji</t>
  </si>
  <si>
    <t>Wartość (zł)</t>
  </si>
  <si>
    <t>Gusin</t>
  </si>
  <si>
    <t>Stary Zambrzyków</t>
  </si>
  <si>
    <t>Razem</t>
  </si>
  <si>
    <t>Razem jednostki sektora finansów publicznych</t>
  </si>
  <si>
    <t>Dotacje celowe przekazane gminie na zadnia bieżące realizowane na podstawie porozumień (umów) między jednostkami samorządu terytorialnego</t>
  </si>
  <si>
    <t xml:space="preserve">Dotacje podmiotowe z budżetu dla samorządowej instytucji kultury </t>
  </si>
  <si>
    <t>Razem jednostki nie należące do sektora finansów publicznych</t>
  </si>
  <si>
    <t>Ogółem plan dotacji</t>
  </si>
  <si>
    <t>Dochody budżetu</t>
  </si>
  <si>
    <t>Wydatki budżetu</t>
  </si>
  <si>
    <t>oraz</t>
  </si>
  <si>
    <t>0550</t>
  </si>
  <si>
    <t>Wpływy z opłat z tytułu użytkowania wieczystego nieruchomości</t>
  </si>
  <si>
    <t xml:space="preserve">Wpływy z najmu i dzierżawy składników majątkowych gminy </t>
  </si>
  <si>
    <t>Wpływy z tytułu wynagrodzenia dla płatnika z tytułu wykonywania zadań ZUS i US</t>
  </si>
  <si>
    <t>Wpływy z czynszu dzierżawnego za obwody łowieckie</t>
  </si>
  <si>
    <t>Wpływy z podatku od nieruchomości</t>
  </si>
  <si>
    <t>Wpływy z podatku rolnego</t>
  </si>
  <si>
    <t>Wpływy z podatku leśnego</t>
  </si>
  <si>
    <t>Wpływy z podatku od środków transportowych</t>
  </si>
  <si>
    <t>Wpływy z podatku od działalności gospodarczej osób fizycznych, opłacanego w formie karty podatkowej (pobierany i przekazywany przez urzędy skarbowe)</t>
  </si>
  <si>
    <t>Wpływy z odsetek od nieterminowych wpłat z tytułu podatków i opłat oraz opłata prolongacyjna</t>
  </si>
  <si>
    <t xml:space="preserve">Wpływy z podatku rolnego, podatku leśnego, podatku od spadków i darowizn, podatku od czynności cywilnoprawnych oraz podatków i opłat lokalnych od osób fizycznych </t>
  </si>
  <si>
    <t>Wpływy z podatku od spadków i darowizn (pobierany i przekazywany przez urzędy skarbowe)</t>
  </si>
  <si>
    <t>Wpływy z podatku od czynności cywilnoprawnych (pobierany i przekazywany przez urzędy skarbowe)</t>
  </si>
  <si>
    <t>Wpływy z podatku dochodowego od osób fizycznych</t>
  </si>
  <si>
    <t>0670</t>
  </si>
  <si>
    <t>0660</t>
  </si>
  <si>
    <t>Projekt</t>
  </si>
  <si>
    <t>Wpływy z pozostałych odsetek z tytułu oprocentowania rachunku bankowego</t>
  </si>
  <si>
    <t>Szymanowice Duże</t>
  </si>
  <si>
    <t>Szymanowice Małe</t>
  </si>
  <si>
    <t xml:space="preserve">Planowane dochody </t>
  </si>
  <si>
    <t xml:space="preserve">Dotacje celowe na realizację własnych zadań bieżących </t>
  </si>
  <si>
    <t>Dotacje na realizację zadań bieżących z zakresu administracji rządowej</t>
  </si>
  <si>
    <t>Wpływy z opłat za korzystanie z wyżywienia w Punkcie Przedszkolym w Warszawicach</t>
  </si>
  <si>
    <t>Rodziny zastępcze</t>
  </si>
  <si>
    <t>Urząd Gminy Sobienie-Jeziory</t>
  </si>
  <si>
    <t xml:space="preserve">Wpływy  i wydatki związane z gromadzeniem środków z opłat i kar za korzystanie ze środowiska </t>
  </si>
  <si>
    <t xml:space="preserve">Wpływy z różnych opłat za korzystanie ze środowiska </t>
  </si>
  <si>
    <t>Wpływy z opłat za zezwolenia na sprzedaż napojów alkoholowych</t>
  </si>
  <si>
    <t>Wpływy z podatku dochodowego od osób prawnych</t>
  </si>
  <si>
    <t xml:space="preserve">Pomoc w zakresie dożywiania </t>
  </si>
  <si>
    <t>Rodzina</t>
  </si>
  <si>
    <t>2060</t>
  </si>
  <si>
    <t xml:space="preserve">Świadczenie wychowawcze </t>
  </si>
  <si>
    <t xml:space="preserve">Dotacje celowe otrzymane z budżetu państwa na zadania bieżące z zakresu administracji rządowej zlecone gminom (związkom gmin, związkom powiatowo-gminnych), związane z realizacją świadczenia wychowawczego stanowiącego pomoc państwa w wychowaniu dzieci </t>
  </si>
  <si>
    <t>Dotacje celowe otrzymane z budżetu państwa na realizację zadań bieżących z zakresu administracji rządowej oraz innych zadań zleconych  gminie (związkom gmin, związkom powiatowo-gminnym) ustawami</t>
  </si>
  <si>
    <t xml:space="preserve">Dochody budżetu państwa związane z realizacją zadań zleconych jednostkom samorządu terytorialnego </t>
  </si>
  <si>
    <t>Wpływy z usług (odbitki xero)</t>
  </si>
  <si>
    <t xml:space="preserve">Dotacje celowe otrzymane z budżetu państwa na realizację własnych zadań bieżących gmin </t>
  </si>
  <si>
    <t xml:space="preserve">Dotacje celowe otrzymane z budżetu państwa na zadania bieżące z zakresu administracji rządowej zlecone gminom, związane z realizacją świadczenia wychowawczego stanowiącego pomoc państwa w wychowaniu dzieci </t>
  </si>
  <si>
    <t>Lp</t>
  </si>
  <si>
    <t>Świadczenie wychowawcze</t>
  </si>
  <si>
    <t xml:space="preserve">Nazwa zadania inwestycyjnego
</t>
  </si>
  <si>
    <t xml:space="preserve">Dotacje celowe otrzymane z budżetu państwa na realizację zadań bieżących wynikające z ustawy o aktach stanu cywilnego, ewidencji ludności i dowodach osobistych oraz pozostałe z zakresu administracji rządowej </t>
  </si>
  <si>
    <t xml:space="preserve">Dotacje celowe otrzymane z budżetu państwa na realizację zadań bieżących z zakresu administracji rządowej oraz innych zadań zleconych gminie ustawami </t>
  </si>
  <si>
    <t>Poprawa estetyki wsi:</t>
  </si>
  <si>
    <t>Dostawa kruszywa wraz z rozdysponowaniem w celu utwardzenia drogi</t>
  </si>
  <si>
    <t>Rozbudowa gminnej oczyszczalni ścieków w miejscowości Piwonin (dokumentacja)</t>
  </si>
  <si>
    <t>Wpływy z opłat za korzystanie z wyżywienia w Publicznym Przedszkolu w Sobieniach-Jeziorach</t>
  </si>
  <si>
    <t>Przychody budżetu ogółem:</t>
  </si>
  <si>
    <t>Planowane dochody budżetu na 2018 r.</t>
  </si>
  <si>
    <t xml:space="preserve">Plac rekreacji w Siedzowie </t>
  </si>
  <si>
    <t xml:space="preserve">Modernizacja drogi powiatowej Nr 2751W Sobienie Kiełczewskie - Zuzanów - Czarnowiec (dotacja celowa na pomoc finansową)   </t>
  </si>
  <si>
    <t>Dotacje udzielane w 2018 r. z budżetu podmiotom należącym                                i nie należącym do sektora finansów publicznych</t>
  </si>
  <si>
    <t xml:space="preserve">Dochody, które podlegają przekazaniu do budżetu państwa związane z realizacją zadań zleconych w 2018 r.  </t>
  </si>
  <si>
    <t>Dochody i wydatki związane z realizacją zadań bieżących z zakresu administracji rządowej oraz innych zadań zleconych gminie ustawami w 2018 r.</t>
  </si>
  <si>
    <t>w zakresie ochrony środowiska w 2018 r.</t>
  </si>
  <si>
    <t>na 2018 r.</t>
  </si>
  <si>
    <t xml:space="preserve">Plan  wydatków w ramach funduszu sołeckiego na 2018 r.      </t>
  </si>
  <si>
    <t>zakup wytwornicy piany (1 szt.)</t>
  </si>
  <si>
    <t>zakup prądownic pianowych (2 szt.)</t>
  </si>
  <si>
    <t>zakup rozdzielacza kulowego (1 szt.)</t>
  </si>
  <si>
    <t>zakup gaśnic proszkowych (2 szt.)</t>
  </si>
  <si>
    <t>zakup motopompy szlamowej (1 szt.)</t>
  </si>
  <si>
    <t>zakup radiotelefonów przenośnych (2 szt.)</t>
  </si>
  <si>
    <t>zakup węży ( 8 szt.)</t>
  </si>
  <si>
    <t>Piwonin</t>
  </si>
  <si>
    <t>Zakup tablic informacyjno-ogłoszeniowych</t>
  </si>
  <si>
    <t>Stworzenie miejsca spotkań i wypoczynku dla mieszkańców sołectwa:</t>
  </si>
  <si>
    <t>Przydawki</t>
  </si>
  <si>
    <t>Poprawa bezpieczeństwa mieszkanców sołectwa:</t>
  </si>
  <si>
    <t>Sobienie-Jeziory</t>
  </si>
  <si>
    <t>utrzymanie terenów zielonych</t>
  </si>
  <si>
    <t>Naprawa poboczy dróg gminnych poprzez dostawę kruszywa wraz z rozdysponowaniem</t>
  </si>
  <si>
    <t>Stworzenie atrakcyjnego miejsca do spotkań mieszkańców sołectwa:</t>
  </si>
  <si>
    <t>zakup szafek kuchennych, kuchni gazowej oraz armatury</t>
  </si>
  <si>
    <t>zakup drzwi drewnianych, rolet</t>
  </si>
  <si>
    <t>zakup materiałów niezbędnych do remontu pomieszczenia (panele, parapety, tynk strukturalny, grunt, farby, osprzęt instalacyjny itp.)</t>
  </si>
  <si>
    <t xml:space="preserve">zakup stołu bilardowego </t>
  </si>
  <si>
    <t>600</t>
  </si>
  <si>
    <t>60016</t>
  </si>
  <si>
    <t>pielęgnacja terenów zielonych</t>
  </si>
  <si>
    <t>remont pomieszczenia budynku wiejskiego</t>
  </si>
  <si>
    <t>zakup kosiarki</t>
  </si>
  <si>
    <t>Urządzenie miejsca wypoczynku dla mieszkańców sołectwa oraz promocja kultury fizycznej:</t>
  </si>
  <si>
    <t>demontaż starego zbiornika i zakup wraz z montażem nowego zbiornika na ścieki</t>
  </si>
  <si>
    <t>zakup sprzętu sportowego na siłownię plenerową wraz z montażem i transportem</t>
  </si>
  <si>
    <t>zakup piecyków elektrycznych</t>
  </si>
  <si>
    <t>zakup namiotu wystawowego</t>
  </si>
  <si>
    <t>zakup paliwa oraz środków chemicznych do bieżącego utrzymania terenów zielonych w sołectwie</t>
  </si>
  <si>
    <t>zakup parasoli ogrodowych wraz z podstawami</t>
  </si>
  <si>
    <t>zakup nowoczesnej bieżni</t>
  </si>
  <si>
    <t>zakup urządzeń na siłownie plenerową</t>
  </si>
  <si>
    <t>Zapewnienie mieszkańcom sołectwa atrakcyjnego miejsca do organizacji spotkań plenerowych poprzez zakup parasoli,stołów i ławek wraz z transportem</t>
  </si>
  <si>
    <t>Pozostała dzialalność</t>
  </si>
  <si>
    <t>Naprawa mostku na drodze gminnej (zakup materiałów  oraz wykonanie)</t>
  </si>
  <si>
    <t>Zakup urządzeń zabawowych wraz z montażem i transportem</t>
  </si>
  <si>
    <t>Ułożenie płytek wraz z zakupem materiałów w budynku wiejskim</t>
  </si>
  <si>
    <t>Zakup i montaż dodatkowych lamp oświetlenia ulicznego</t>
  </si>
  <si>
    <t>naprawa przystanku autobusowego (wstawianie szyb, naprawa części metalowych, malowanie) oraz malowanie ławek</t>
  </si>
  <si>
    <t>naprawa huśtawek i zabawek</t>
  </si>
  <si>
    <t>Naprawa dróg gminnych, koszenie poboczy</t>
  </si>
  <si>
    <t>zakup projektu do siłowni plenerowej</t>
  </si>
  <si>
    <t>Plan wydatków majątkowych na 2018 r.</t>
  </si>
  <si>
    <t xml:space="preserve">Doposażenie miejsc wypoczynku (zakup sprzętu sportowego na siłownię plenerową) w miejscowości Warszówka </t>
  </si>
  <si>
    <t xml:space="preserve">Doposażenie miejsca spotkań (zakup nowoczesnej bieżni) w miejscowości Wysoczyn  </t>
  </si>
  <si>
    <t>Zakup pieca olejowego wraz z montażem w budynku pełniącym funkcję świetlicy w Dziecinowie</t>
  </si>
  <si>
    <t>Zakup motopompy szlamowej dla OSP Dziecinów (zadanie w ramach funduszu sołeckiego)</t>
  </si>
  <si>
    <t>Planowane wydatki budżetu na  2018 r.</t>
  </si>
  <si>
    <t>0640</t>
  </si>
  <si>
    <t>Zasiłki okresowe, celowe i pomoc w naturze oraz składki na ubezpieczenia emerytalne i rentowe</t>
  </si>
  <si>
    <t>Świadczenia rodzinne, świadczenie z funduszu alimentacyjnego oraz składki na ubezpieczenia emerytalne i rentowe z ubezpieczenia społecznego</t>
  </si>
  <si>
    <t>2360</t>
  </si>
  <si>
    <t>6207</t>
  </si>
  <si>
    <t>Płatności w zakresie budżetów środków europejskich za zrealizowany projekt "Budowa przydomowych oczyszczalni ścieków na terenie Gminy Sobienie-Jeziory"</t>
  </si>
  <si>
    <t xml:space="preserve">Modernizacja drogi powiatowej Nr 2752W Władysławów - Stary Zambrzyków - Sobienie Kiełczewskie (dotacja celowa na pomoc finansową) </t>
  </si>
  <si>
    <t xml:space="preserve">Budowa chodnika w ciągu drogi powiatowej nr 2750W Warszawice - Radwanków Szlachecki, na odcinku od cmentarza parafialnego do drogi wojewódzkiej Nr 805 (pomoc rzeczowa) </t>
  </si>
  <si>
    <t xml:space="preserve">Przebudowa drogi gminnej w miejscowości Szymanowice Duże </t>
  </si>
  <si>
    <t>Realizacja zadań wymagających stosowania specjalnej organizacji nauki i metod pracy dla dzieci i młodzieży w szkołach podstawowych</t>
  </si>
  <si>
    <t>0770</t>
  </si>
  <si>
    <t xml:space="preserve">Płatności w zakresie budżetów środków europejskich </t>
  </si>
  <si>
    <t xml:space="preserve">Przebudowa chodnika w ciągu drogi wojewódzkiej nr 730 ulica Piwonińska w miejscowości Sobienie-Jeziory (dotacja celowa na pomoc finansową) </t>
  </si>
  <si>
    <t>Dotacje celowe otrzymane z budżetu państwa na realizację zadań bieżących z zakresu administracji rządowej związane z prowadzeniem i aktualizacją stałego rejestru wyborców</t>
  </si>
  <si>
    <t xml:space="preserve">Wpływy z opłaty za gospodarowanie odpadami komunalnymi pobieranej przez gminę </t>
  </si>
  <si>
    <t>Przychody budżetu w 2018 r.</t>
  </si>
  <si>
    <t xml:space="preserve">Przebudowa drogi gminnej w miejscowości Sobienie Szlacheckie </t>
  </si>
  <si>
    <t xml:space="preserve">Modernizacja drogi gminnej Sobienie Szlacheckie - Sobienie Biskupie </t>
  </si>
  <si>
    <t xml:space="preserve">Doposażenie placu zabaw (zakup podłoża poliuretanowego) w miejscowości Sobienie-Jeziory </t>
  </si>
  <si>
    <t xml:space="preserve">Wpłaty z tytułu odpłatnego nabycia prawa własności, ze sprzedaży nieruchomości niebędących gruntami </t>
  </si>
  <si>
    <t>Wpływy z tytułu kosztów upomnień</t>
  </si>
  <si>
    <t>Wpływy z innych lokalnych opłat pobieranych na podstawie odrębnych ustaw / za zajęcie pasa drogowego</t>
  </si>
  <si>
    <t>Wpływy z opłaty dodatkowej za przyjęcie oświadczeń o wstąpieniu w związek małżeński poza urzędem stanu cywilnego</t>
  </si>
  <si>
    <t>Wpływy z opłat za korzystanie z wychowania przedszkolnego w czasie przekraczającym czas bezpłatnego nauczania, wychowania i opieki w Publicznym Przedszkolu w Sobieniach-Jeziorach</t>
  </si>
  <si>
    <t>Wpływy z opłat za korzystanie z wychowania przedszkolnego w czasie przekraczającym czas bezpłatnego nauczania, wychowania i opieki w Punkcie Przedszkolnym w PSP w Siedzowie</t>
  </si>
  <si>
    <t>Wpływy z opłat za korzystanie z wychowania przedszkolnego w czasie przekraczającym czas bezpłatnego nauczania, wychowania i opieki w Punkcie Przedszkolnym w PSP w Warszawicach</t>
  </si>
  <si>
    <t>Wpływy z usług za korzystanie z wyżywienia uczniów w szkole w Sobieniach-Jeziorach</t>
  </si>
  <si>
    <t>Wpływy z usług za korzystanie z wyżywienia uczniów w szkole w Warszawicach</t>
  </si>
  <si>
    <t>Wpływy z odsetek od nieterminowych wpłat opłaty za gospodarowanie odpadami</t>
  </si>
  <si>
    <t>Plac rekreacji w Warszawicach</t>
  </si>
  <si>
    <t>Zakup pieca grzewczego wraz z instalacją w Publicznej Szkole Podstawowej w Warszawicach</t>
  </si>
  <si>
    <t xml:space="preserve">Program Profilaktyki  i Rozwiązywania Problemów Alkoholowych </t>
  </si>
  <si>
    <t>Przeciwdziałania Narkomanii</t>
  </si>
  <si>
    <t xml:space="preserve"> 1) wydatki związane z realizacją ich statutowych zadań                                                                                                                                         </t>
  </si>
  <si>
    <t xml:space="preserve">Wpływy z usług za dzierżawę stacji uzdatniania wody i oczyszczalni ścieków wraz z siecią wodociągową i kanalizacyjną </t>
  </si>
  <si>
    <t xml:space="preserve">Dochody związane z realizacją zadań z zakresu administaracji rządowej oraz zadań zleconych ustawami z tytułu zwrotów wypłaconych świadczeń z funduszu alimentacyjnego </t>
  </si>
  <si>
    <t>zakup podłoża poliuretanowego wraz z montażem i transportem</t>
  </si>
  <si>
    <t>Zakup kosiarki spalinowej</t>
  </si>
  <si>
    <t>1) Dostawa kruszywa wraz z rozdysponowaniem w celu utwardzenia drogi</t>
  </si>
  <si>
    <t>2) Zapewnienie mieszkańcom sołectwa atrakcyjnego miejsca do organizacji spotkań plenerowych</t>
  </si>
  <si>
    <t>3) Stworzenie miejsca rekreacyjno-sportowego dla mieszkańcow sołectwa</t>
  </si>
  <si>
    <t>1) Zakup pieca olejowego wraz z montażem w budynku pełniącym funkcję świetlicy</t>
  </si>
  <si>
    <t>2) Doposażenie i zapewnienie gotowości bojowej OSP:</t>
  </si>
  <si>
    <t>Zakup tablicy ogłoszeniowej</t>
  </si>
  <si>
    <t>1) Stworzenie atrakcyjnego miejsca do spotkań mieszkańców sołectwa:</t>
  </si>
  <si>
    <t>2) Organizacja festynu na Dzień Dziecka</t>
  </si>
  <si>
    <t>3) Dostawa kruszywa wraz z rozdysponowaniem w celu utwardzenia drogi</t>
  </si>
  <si>
    <t>Rozdzia</t>
  </si>
  <si>
    <t>Dotacja celowa na pomoc finansową udzielaną między jednostkami samorządu terytorialnego na dofinansowanie własnych zadań inwestycyjnych i zakupów inwestycyjnych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</si>
</sst>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z_ł_-;\-* #,##0.00\ _z_ł_-;_-* &quot;-&quot;??\ _z_ł_-;_-@_-"/>
    <numFmt numFmtId="164" formatCode="???"/>
    <numFmt numFmtId="165" formatCode="?????"/>
    <numFmt numFmtId="166" formatCode="000"/>
    <numFmt numFmtId="167" formatCode="#,##0\ _z_ł"/>
    <numFmt numFmtId="168" formatCode="00000"/>
    <numFmt numFmtId="169" formatCode="&quot; zł&quot;#,##0_);\(&quot; zł&quot;#,##0\)"/>
    <numFmt numFmtId="170" formatCode="#,##0\ [$zł-415]"/>
    <numFmt numFmtId="171" formatCode="#,##0.00_ ;\-#,##0.00\ "/>
  </numFmts>
  <fonts count="72"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color indexed="8"/>
      <name val="Arial CE"/>
      <charset val="238"/>
    </font>
    <font>
      <b/>
      <sz val="8"/>
      <color indexed="8"/>
      <name val="Arial CE"/>
      <charset val="238"/>
    </font>
    <font>
      <sz val="11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sz val="7"/>
      <name val="Arial"/>
      <family val="2"/>
      <charset val="238"/>
    </font>
    <font>
      <sz val="8"/>
      <name val="Arial CE"/>
      <charset val="238"/>
    </font>
    <font>
      <sz val="9"/>
      <name val="Arial CE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9"/>
      <color indexed="8"/>
      <name val="Czcionka tekstu podstawowego"/>
      <family val="2"/>
      <charset val="238"/>
    </font>
    <font>
      <b/>
      <sz val="10"/>
      <color indexed="8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sz val="8"/>
      <color indexed="8"/>
      <name val="Czcionka tekstu podstawowego"/>
      <family val="2"/>
      <charset val="238"/>
    </font>
    <font>
      <b/>
      <sz val="8"/>
      <color indexed="8"/>
      <name val="Czcionka tekstu podstawowego"/>
      <family val="2"/>
      <charset val="238"/>
    </font>
    <font>
      <sz val="8"/>
      <color indexed="8"/>
      <name val="Arial CE"/>
    </font>
    <font>
      <b/>
      <sz val="8"/>
      <color indexed="8"/>
      <name val="Arial CE"/>
    </font>
    <font>
      <b/>
      <sz val="7"/>
      <name val="Arial"/>
      <family val="2"/>
      <charset val="238"/>
    </font>
    <font>
      <b/>
      <sz val="7"/>
      <name val="Arial CE"/>
      <charset val="238"/>
    </font>
    <font>
      <b/>
      <sz val="14"/>
      <name val="Arial CE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sz val="8"/>
      <name val="Arial CE"/>
      <family val="2"/>
      <charset val="238"/>
    </font>
    <font>
      <sz val="10"/>
      <color indexed="10"/>
      <name val="Arial"/>
      <family val="2"/>
      <charset val="238"/>
    </font>
    <font>
      <sz val="5"/>
      <name val="Arial CE"/>
      <family val="2"/>
      <charset val="238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9"/>
      <name val="Arial Narrow CE"/>
      <family val="2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9"/>
      <name val="Arial"/>
      <family val="2"/>
      <charset val="238"/>
    </font>
    <font>
      <sz val="8"/>
      <color indexed="8"/>
      <name val="Times New Roman"/>
      <family val="1"/>
      <charset val="238"/>
    </font>
    <font>
      <sz val="11"/>
      <name val="Arial CE"/>
      <charset val="238"/>
    </font>
    <font>
      <b/>
      <sz val="11"/>
      <color indexed="8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9.5"/>
      <color theme="1"/>
      <name val="Arial"/>
      <family val="2"/>
      <charset val="238"/>
    </font>
    <font>
      <sz val="9.5"/>
      <color theme="1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b/>
      <sz val="14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name val="Arial"/>
      <family val="2"/>
      <charset val="238"/>
    </font>
    <font>
      <i/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sz val="9"/>
      <color indexed="8"/>
      <name val="Arial CE"/>
    </font>
    <font>
      <b/>
      <sz val="9.5"/>
      <color theme="1"/>
      <name val="Czcionka tekstu podstawowego"/>
      <charset val="238"/>
    </font>
    <font>
      <b/>
      <sz val="12"/>
      <color theme="1"/>
      <name val="Arial"/>
      <family val="2"/>
      <charset val="238"/>
    </font>
    <font>
      <b/>
      <sz val="9.5"/>
      <name val="Arial"/>
      <family val="2"/>
      <charset val="238"/>
    </font>
    <font>
      <sz val="10"/>
      <color theme="1"/>
      <name val="Arial"/>
      <family val="2"/>
      <charset val="238"/>
    </font>
    <font>
      <sz val="9.5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sz val="8"/>
      <name val="Arial CE"/>
    </font>
    <font>
      <sz val="10"/>
      <color indexed="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2">
    <xf numFmtId="0" fontId="0" fillId="0" borderId="0"/>
    <xf numFmtId="0" fontId="1" fillId="0" borderId="0"/>
    <xf numFmtId="43" fontId="4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4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4" fillId="0" borderId="0"/>
    <xf numFmtId="0" fontId="1" fillId="0" borderId="0"/>
    <xf numFmtId="0" fontId="7" fillId="0" borderId="0"/>
    <xf numFmtId="0" fontId="50" fillId="0" borderId="0"/>
    <xf numFmtId="43" fontId="50" fillId="0" borderId="0" applyFont="0" applyFill="0" applyBorder="0" applyAlignment="0" applyProtection="0"/>
    <xf numFmtId="0" fontId="4" fillId="0" borderId="0"/>
    <xf numFmtId="0" fontId="7" fillId="0" borderId="0"/>
    <xf numFmtId="43" fontId="50" fillId="0" borderId="0" applyFont="0" applyFill="0" applyBorder="0" applyAlignment="0" applyProtection="0"/>
    <xf numFmtId="0" fontId="56" fillId="0" borderId="0"/>
    <xf numFmtId="43" fontId="56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</cellStyleXfs>
  <cellXfs count="578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0" borderId="0" xfId="1" applyAlignment="1">
      <alignment horizontal="center" vertical="top"/>
    </xf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top"/>
    </xf>
    <xf numFmtId="4" fontId="5" fillId="0" borderId="1" xfId="4" applyNumberFormat="1" applyFont="1" applyFill="1" applyBorder="1" applyAlignment="1">
      <alignment horizontal="right" vertical="center" wrapText="1"/>
    </xf>
    <xf numFmtId="43" fontId="6" fillId="0" borderId="7" xfId="4" applyFont="1" applyBorder="1" applyAlignment="1">
      <alignment horizontal="center" vertical="center"/>
    </xf>
    <xf numFmtId="4" fontId="9" fillId="2" borderId="7" xfId="1" applyNumberFormat="1" applyFont="1" applyFill="1" applyBorder="1" applyAlignment="1">
      <alignment vertical="center"/>
    </xf>
    <xf numFmtId="43" fontId="10" fillId="0" borderId="1" xfId="4" applyFont="1" applyBorder="1" applyAlignment="1">
      <alignment horizontal="left" vertical="center" wrapText="1"/>
    </xf>
    <xf numFmtId="43" fontId="11" fillId="0" borderId="1" xfId="4" applyFont="1" applyBorder="1" applyAlignment="1">
      <alignment horizontal="left" vertical="center" wrapText="1"/>
    </xf>
    <xf numFmtId="0" fontId="12" fillId="0" borderId="0" xfId="1" applyFont="1"/>
    <xf numFmtId="167" fontId="13" fillId="0" borderId="1" xfId="4" applyNumberFormat="1" applyFont="1" applyBorder="1" applyAlignment="1">
      <alignment horizontal="center" vertical="center"/>
    </xf>
    <xf numFmtId="0" fontId="14" fillId="0" borderId="1" xfId="3" applyFont="1" applyBorder="1" applyAlignment="1">
      <alignment horizontal="center" vertical="center"/>
    </xf>
    <xf numFmtId="0" fontId="15" fillId="0" borderId="1" xfId="3" applyFont="1" applyBorder="1" applyAlignment="1">
      <alignment horizontal="center" vertical="top"/>
    </xf>
    <xf numFmtId="0" fontId="2" fillId="2" borderId="1" xfId="1" applyFont="1" applyFill="1" applyBorder="1" applyAlignment="1">
      <alignment horizontal="center" vertical="center"/>
    </xf>
    <xf numFmtId="0" fontId="8" fillId="2" borderId="1" xfId="3" applyFont="1" applyFill="1" applyBorder="1" applyAlignment="1">
      <alignment horizontal="center" vertical="center" wrapText="1"/>
    </xf>
    <xf numFmtId="0" fontId="12" fillId="0" borderId="0" xfId="1" applyFont="1" applyAlignment="1">
      <alignment horizontal="center"/>
    </xf>
    <xf numFmtId="0" fontId="17" fillId="0" borderId="0" xfId="3" applyFont="1" applyAlignment="1">
      <alignment horizontal="left"/>
    </xf>
    <xf numFmtId="0" fontId="19" fillId="0" borderId="0" xfId="1" applyFont="1"/>
    <xf numFmtId="0" fontId="20" fillId="0" borderId="0" xfId="1" applyFont="1"/>
    <xf numFmtId="0" fontId="20" fillId="0" borderId="0" xfId="1" applyFont="1" applyAlignment="1">
      <alignment vertical="center"/>
    </xf>
    <xf numFmtId="0" fontId="21" fillId="0" borderId="0" xfId="1" applyFont="1" applyAlignment="1">
      <alignment horizontal="center"/>
    </xf>
    <xf numFmtId="0" fontId="22" fillId="0" borderId="0" xfId="1" applyFont="1"/>
    <xf numFmtId="0" fontId="23" fillId="0" borderId="0" xfId="1" applyFont="1"/>
    <xf numFmtId="0" fontId="23" fillId="0" borderId="0" xfId="1" applyFont="1" applyAlignment="1">
      <alignment vertical="center"/>
    </xf>
    <xf numFmtId="0" fontId="24" fillId="0" borderId="0" xfId="1" applyFont="1" applyAlignment="1">
      <alignment horizontal="center"/>
    </xf>
    <xf numFmtId="4" fontId="23" fillId="0" borderId="0" xfId="1" applyNumberFormat="1" applyFont="1"/>
    <xf numFmtId="4" fontId="23" fillId="0" borderId="0" xfId="1" applyNumberFormat="1" applyFont="1" applyAlignment="1">
      <alignment vertical="center"/>
    </xf>
    <xf numFmtId="4" fontId="25" fillId="0" borderId="11" xfId="2" applyNumberFormat="1" applyFont="1" applyBorder="1" applyAlignment="1">
      <alignment horizontal="right" vertical="center"/>
    </xf>
    <xf numFmtId="4" fontId="23" fillId="0" borderId="1" xfId="1" applyNumberFormat="1" applyFont="1" applyBorder="1" applyAlignment="1">
      <alignment vertical="center"/>
    </xf>
    <xf numFmtId="0" fontId="23" fillId="0" borderId="1" xfId="1" applyFont="1" applyBorder="1" applyAlignment="1">
      <alignment vertical="center"/>
    </xf>
    <xf numFmtId="4" fontId="25" fillId="0" borderId="1" xfId="2" applyNumberFormat="1" applyFont="1" applyBorder="1" applyAlignment="1">
      <alignment horizontal="right" vertical="center"/>
    </xf>
    <xf numFmtId="4" fontId="25" fillId="0" borderId="7" xfId="4" applyNumberFormat="1" applyFont="1" applyBorder="1" applyAlignment="1">
      <alignment vertical="center"/>
    </xf>
    <xf numFmtId="4" fontId="10" fillId="0" borderId="1" xfId="4" applyNumberFormat="1" applyFont="1" applyBorder="1" applyAlignment="1">
      <alignment vertical="center"/>
    </xf>
    <xf numFmtId="4" fontId="10" fillId="0" borderId="1" xfId="4" applyNumberFormat="1" applyFont="1" applyBorder="1" applyAlignment="1">
      <alignment horizontal="right" vertical="center" wrapText="1"/>
    </xf>
    <xf numFmtId="165" fontId="10" fillId="0" borderId="7" xfId="4" applyNumberFormat="1" applyFont="1" applyBorder="1" applyAlignment="1">
      <alignment horizontal="center" vertical="center"/>
    </xf>
    <xf numFmtId="164" fontId="26" fillId="0" borderId="1" xfId="4" applyNumberFormat="1" applyFont="1" applyBorder="1" applyAlignment="1">
      <alignment vertical="center"/>
    </xf>
    <xf numFmtId="4" fontId="25" fillId="0" borderId="11" xfId="2" applyNumberFormat="1" applyFont="1" applyBorder="1" applyAlignment="1">
      <alignment horizontal="right" vertical="top"/>
    </xf>
    <xf numFmtId="4" fontId="25" fillId="0" borderId="1" xfId="2" applyNumberFormat="1" applyFont="1" applyBorder="1" applyAlignment="1">
      <alignment horizontal="right" vertical="top"/>
    </xf>
    <xf numFmtId="164" fontId="26" fillId="0" borderId="1" xfId="4" applyNumberFormat="1" applyFont="1" applyBorder="1" applyAlignment="1">
      <alignment vertical="top"/>
    </xf>
    <xf numFmtId="4" fontId="10" fillId="0" borderId="1" xfId="2" applyNumberFormat="1" applyFont="1" applyBorder="1" applyAlignment="1">
      <alignment vertical="center"/>
    </xf>
    <xf numFmtId="4" fontId="11" fillId="0" borderId="1" xfId="4" applyNumberFormat="1" applyFont="1" applyBorder="1" applyAlignment="1">
      <alignment vertical="center"/>
    </xf>
    <xf numFmtId="167" fontId="11" fillId="0" borderId="1" xfId="4" applyNumberFormat="1" applyFont="1" applyBorder="1" applyAlignment="1">
      <alignment vertical="center"/>
    </xf>
    <xf numFmtId="4" fontId="11" fillId="0" borderId="1" xfId="4" applyNumberFormat="1" applyFont="1" applyBorder="1" applyAlignment="1">
      <alignment horizontal="right" vertical="center"/>
    </xf>
    <xf numFmtId="0" fontId="11" fillId="0" borderId="1" xfId="7" applyFont="1" applyBorder="1" applyAlignment="1">
      <alignment horizontal="left" vertical="center"/>
    </xf>
    <xf numFmtId="43" fontId="24" fillId="0" borderId="1" xfId="4" applyFont="1" applyBorder="1" applyAlignment="1">
      <alignment horizontal="center"/>
    </xf>
    <xf numFmtId="4" fontId="25" fillId="0" borderId="18" xfId="2" applyNumberFormat="1" applyFont="1" applyBorder="1" applyAlignment="1">
      <alignment horizontal="right" vertical="center"/>
    </xf>
    <xf numFmtId="4" fontId="10" fillId="0" borderId="19" xfId="2" applyNumberFormat="1" applyFont="1" applyBorder="1" applyAlignment="1">
      <alignment horizontal="right" vertical="center"/>
    </xf>
    <xf numFmtId="43" fontId="26" fillId="0" borderId="1" xfId="2" applyFont="1" applyBorder="1" applyAlignment="1">
      <alignment horizontal="left" vertical="top" wrapText="1"/>
    </xf>
    <xf numFmtId="167" fontId="26" fillId="0" borderId="1" xfId="4" applyNumberFormat="1" applyFont="1" applyBorder="1" applyAlignment="1">
      <alignment vertical="center"/>
    </xf>
    <xf numFmtId="4" fontId="26" fillId="0" borderId="1" xfId="4" applyNumberFormat="1" applyFont="1" applyBorder="1" applyAlignment="1">
      <alignment horizontal="right" vertical="center"/>
    </xf>
    <xf numFmtId="4" fontId="10" fillId="0" borderId="1" xfId="4" applyNumberFormat="1" applyFont="1" applyFill="1" applyBorder="1" applyAlignment="1">
      <alignment horizontal="right" vertical="center" wrapText="1"/>
    </xf>
    <xf numFmtId="43" fontId="10" fillId="0" borderId="1" xfId="4" applyFont="1" applyFill="1" applyBorder="1" applyAlignment="1">
      <alignment horizontal="left" vertical="center" wrapText="1"/>
    </xf>
    <xf numFmtId="0" fontId="27" fillId="0" borderId="1" xfId="1" applyFont="1" applyBorder="1" applyAlignment="1">
      <alignment horizontal="center" vertical="center"/>
    </xf>
    <xf numFmtId="0" fontId="28" fillId="0" borderId="2" xfId="1" applyFont="1" applyBorder="1" applyAlignment="1">
      <alignment horizontal="center" vertical="center"/>
    </xf>
    <xf numFmtId="0" fontId="28" fillId="0" borderId="1" xfId="1" applyFont="1" applyBorder="1" applyAlignment="1">
      <alignment horizontal="center" vertical="center"/>
    </xf>
    <xf numFmtId="49" fontId="6" fillId="3" borderId="14" xfId="8" applyNumberFormat="1" applyFont="1" applyFill="1" applyBorder="1" applyAlignment="1" applyProtection="1">
      <alignment horizontal="center" vertical="center" wrapText="1"/>
      <protection locked="0"/>
    </xf>
    <xf numFmtId="4" fontId="10" fillId="0" borderId="1" xfId="2" applyNumberFormat="1" applyFont="1" applyBorder="1" applyAlignment="1">
      <alignment horizontal="right" vertical="center"/>
    </xf>
    <xf numFmtId="4" fontId="25" fillId="0" borderId="1" xfId="4" applyNumberFormat="1" applyFont="1" applyBorder="1" applyAlignment="1">
      <alignment vertical="center"/>
    </xf>
    <xf numFmtId="165" fontId="10" fillId="0" borderId="1" xfId="4" applyNumberFormat="1" applyFont="1" applyBorder="1" applyAlignment="1">
      <alignment horizontal="center" vertical="top"/>
    </xf>
    <xf numFmtId="0" fontId="23" fillId="0" borderId="7" xfId="1" applyFont="1" applyBorder="1" applyAlignment="1">
      <alignment vertical="center"/>
    </xf>
    <xf numFmtId="4" fontId="25" fillId="0" borderId="25" xfId="2" applyNumberFormat="1" applyFont="1" applyBorder="1" applyAlignment="1">
      <alignment horizontal="right" vertical="center"/>
    </xf>
    <xf numFmtId="4" fontId="10" fillId="0" borderId="7" xfId="4" applyNumberFormat="1" applyFont="1" applyBorder="1" applyAlignment="1">
      <alignment vertical="center"/>
    </xf>
    <xf numFmtId="4" fontId="10" fillId="0" borderId="7" xfId="4" applyNumberFormat="1" applyFont="1" applyBorder="1" applyAlignment="1">
      <alignment horizontal="right" vertical="center" wrapText="1"/>
    </xf>
    <xf numFmtId="43" fontId="10" fillId="0" borderId="7" xfId="4" applyFont="1" applyBorder="1" applyAlignment="1">
      <alignment horizontal="left" vertical="center" wrapText="1"/>
    </xf>
    <xf numFmtId="4" fontId="26" fillId="0" borderId="1" xfId="4" applyNumberFormat="1" applyFont="1" applyBorder="1" applyAlignment="1">
      <alignment vertical="center"/>
    </xf>
    <xf numFmtId="4" fontId="26" fillId="0" borderId="5" xfId="4" applyNumberFormat="1" applyFont="1" applyBorder="1" applyAlignment="1">
      <alignment vertical="center"/>
    </xf>
    <xf numFmtId="165" fontId="10" fillId="0" borderId="1" xfId="4" applyNumberFormat="1" applyFont="1" applyBorder="1" applyAlignment="1">
      <alignment horizontal="center" vertical="center"/>
    </xf>
    <xf numFmtId="4" fontId="10" fillId="0" borderId="1" xfId="4" applyNumberFormat="1" applyFont="1" applyBorder="1" applyAlignment="1">
      <alignment horizontal="right" vertical="center"/>
    </xf>
    <xf numFmtId="4" fontId="25" fillId="0" borderId="19" xfId="2" applyNumberFormat="1" applyFont="1" applyBorder="1" applyAlignment="1">
      <alignment horizontal="right" vertical="center"/>
    </xf>
    <xf numFmtId="4" fontId="25" fillId="0" borderId="20" xfId="2" applyNumberFormat="1" applyFont="1" applyBorder="1" applyAlignment="1">
      <alignment horizontal="right" vertical="center"/>
    </xf>
    <xf numFmtId="43" fontId="26" fillId="0" borderId="1" xfId="2" applyFont="1" applyBorder="1" applyAlignment="1">
      <alignment horizontal="left" vertical="center" wrapText="1"/>
    </xf>
    <xf numFmtId="43" fontId="24" fillId="0" borderId="1" xfId="4" applyFont="1" applyBorder="1" applyAlignment="1">
      <alignment horizontal="center" vertical="center"/>
    </xf>
    <xf numFmtId="4" fontId="25" fillId="0" borderId="19" xfId="2" applyNumberFormat="1" applyFont="1" applyBorder="1" applyAlignment="1">
      <alignment horizontal="right" vertical="top"/>
    </xf>
    <xf numFmtId="167" fontId="25" fillId="0" borderId="1" xfId="4" applyNumberFormat="1" applyFont="1" applyBorder="1" applyAlignment="1">
      <alignment vertical="center"/>
    </xf>
    <xf numFmtId="165" fontId="25" fillId="0" borderId="7" xfId="4" applyNumberFormat="1" applyFont="1" applyBorder="1" applyAlignment="1">
      <alignment horizontal="center" vertical="center"/>
    </xf>
    <xf numFmtId="0" fontId="23" fillId="0" borderId="5" xfId="1" applyFont="1" applyBorder="1" applyAlignment="1">
      <alignment vertical="center"/>
    </xf>
    <xf numFmtId="4" fontId="25" fillId="0" borderId="38" xfId="2" applyNumberFormat="1" applyFont="1" applyBorder="1" applyAlignment="1">
      <alignment horizontal="right" vertical="center"/>
    </xf>
    <xf numFmtId="0" fontId="24" fillId="0" borderId="0" xfId="1" applyFont="1"/>
    <xf numFmtId="43" fontId="24" fillId="0" borderId="5" xfId="4" applyFont="1" applyBorder="1" applyAlignment="1">
      <alignment horizontal="center"/>
    </xf>
    <xf numFmtId="49" fontId="6" fillId="3" borderId="12" xfId="8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1" applyFont="1" applyAlignment="1">
      <alignment vertical="center"/>
    </xf>
    <xf numFmtId="0" fontId="7" fillId="0" borderId="0" xfId="9" applyAlignment="1">
      <alignment vertical="center"/>
    </xf>
    <xf numFmtId="0" fontId="7" fillId="0" borderId="0" xfId="6" applyAlignment="1">
      <alignment vertical="center"/>
    </xf>
    <xf numFmtId="0" fontId="18" fillId="0" borderId="0" xfId="6" applyFont="1" applyAlignment="1">
      <alignment vertical="center"/>
    </xf>
    <xf numFmtId="0" fontId="35" fillId="0" borderId="0" xfId="6" applyFont="1" applyAlignment="1">
      <alignment vertical="center"/>
    </xf>
    <xf numFmtId="0" fontId="35" fillId="0" borderId="0" xfId="6" applyFont="1"/>
    <xf numFmtId="0" fontId="32" fillId="0" borderId="42" xfId="6" applyFont="1" applyBorder="1" applyAlignment="1">
      <alignment vertical="center"/>
    </xf>
    <xf numFmtId="0" fontId="32" fillId="0" borderId="42" xfId="6" applyFont="1" applyBorder="1" applyAlignment="1">
      <alignment horizontal="center" vertical="center"/>
    </xf>
    <xf numFmtId="0" fontId="32" fillId="0" borderId="1" xfId="6" applyFont="1" applyBorder="1" applyAlignment="1">
      <alignment horizontal="center" vertical="center"/>
    </xf>
    <xf numFmtId="167" fontId="7" fillId="0" borderId="0" xfId="6" applyNumberFormat="1" applyAlignment="1">
      <alignment vertical="center"/>
    </xf>
    <xf numFmtId="0" fontId="36" fillId="0" borderId="0" xfId="6" applyFont="1" applyAlignment="1">
      <alignment vertical="center"/>
    </xf>
    <xf numFmtId="0" fontId="36" fillId="0" borderId="1" xfId="6" applyFont="1" applyBorder="1" applyAlignment="1">
      <alignment horizontal="center" vertical="center"/>
    </xf>
    <xf numFmtId="0" fontId="34" fillId="0" borderId="0" xfId="6" applyFont="1" applyAlignment="1">
      <alignment horizontal="right" vertical="top"/>
    </xf>
    <xf numFmtId="0" fontId="30" fillId="0" borderId="0" xfId="6" applyFont="1" applyAlignment="1">
      <alignment horizontal="left" vertical="center"/>
    </xf>
    <xf numFmtId="0" fontId="7" fillId="0" borderId="0" xfId="6" applyFont="1" applyAlignment="1">
      <alignment vertical="center"/>
    </xf>
    <xf numFmtId="0" fontId="7" fillId="0" borderId="0" xfId="6"/>
    <xf numFmtId="0" fontId="39" fillId="0" borderId="0" xfId="6" applyFont="1"/>
    <xf numFmtId="0" fontId="7" fillId="0" borderId="0" xfId="12"/>
    <xf numFmtId="0" fontId="7" fillId="0" borderId="0" xfId="12" applyFont="1"/>
    <xf numFmtId="0" fontId="41" fillId="0" borderId="0" xfId="6" applyFont="1" applyAlignment="1">
      <alignment horizontal="center"/>
    </xf>
    <xf numFmtId="4" fontId="43" fillId="0" borderId="2" xfId="6" applyNumberFormat="1" applyFont="1" applyBorder="1" applyAlignment="1">
      <alignment horizontal="center" vertical="top" wrapText="1"/>
    </xf>
    <xf numFmtId="0" fontId="43" fillId="0" borderId="2" xfId="6" applyFont="1" applyBorder="1" applyAlignment="1">
      <alignment horizontal="left" vertical="top" wrapText="1"/>
    </xf>
    <xf numFmtId="0" fontId="43" fillId="0" borderId="2" xfId="6" applyFont="1" applyBorder="1" applyAlignment="1">
      <alignment horizontal="center" vertical="top" wrapText="1"/>
    </xf>
    <xf numFmtId="0" fontId="4" fillId="0" borderId="0" xfId="5"/>
    <xf numFmtId="4" fontId="43" fillId="0" borderId="2" xfId="5" applyNumberFormat="1" applyFont="1" applyBorder="1" applyAlignment="1">
      <alignment horizontal="center" vertical="top" wrapText="1"/>
    </xf>
    <xf numFmtId="0" fontId="43" fillId="0" borderId="2" xfId="5" applyFont="1" applyBorder="1" applyAlignment="1">
      <alignment horizontal="left" vertical="top" wrapText="1"/>
    </xf>
    <xf numFmtId="0" fontId="43" fillId="0" borderId="2" xfId="5" applyFont="1" applyBorder="1" applyAlignment="1">
      <alignment horizontal="center" vertical="top" wrapText="1"/>
    </xf>
    <xf numFmtId="0" fontId="4" fillId="0" borderId="0" xfId="10"/>
    <xf numFmtId="0" fontId="45" fillId="0" borderId="7" xfId="6" applyFont="1" applyBorder="1" applyAlignment="1">
      <alignment horizontal="center" vertical="top" wrapText="1"/>
    </xf>
    <xf numFmtId="0" fontId="23" fillId="0" borderId="0" xfId="1" applyFont="1" applyAlignment="1">
      <alignment horizontal="center" vertical="top"/>
    </xf>
    <xf numFmtId="0" fontId="15" fillId="0" borderId="0" xfId="3" applyFont="1" applyAlignment="1">
      <alignment horizontal="center" vertical="top"/>
    </xf>
    <xf numFmtId="0" fontId="3" fillId="0" borderId="0" xfId="1" applyFont="1" applyAlignment="1">
      <alignment horizontal="center" vertical="top"/>
    </xf>
    <xf numFmtId="166" fontId="5" fillId="0" borderId="1" xfId="4" applyNumberFormat="1" applyFont="1" applyBorder="1" applyAlignment="1">
      <alignment horizontal="center" vertical="center"/>
    </xf>
    <xf numFmtId="4" fontId="5" fillId="0" borderId="1" xfId="4" applyNumberFormat="1" applyFont="1" applyBorder="1" applyAlignment="1">
      <alignment horizontal="right" vertical="center"/>
    </xf>
    <xf numFmtId="0" fontId="3" fillId="0" borderId="0" xfId="1" applyFont="1" applyAlignment="1">
      <alignment vertical="center"/>
    </xf>
    <xf numFmtId="49" fontId="3" fillId="0" borderId="1" xfId="4" applyNumberFormat="1" applyFont="1" applyBorder="1" applyAlignment="1">
      <alignment horizontal="center" vertical="center"/>
    </xf>
    <xf numFmtId="4" fontId="3" fillId="0" borderId="1" xfId="4" applyNumberFormat="1" applyFont="1" applyBorder="1" applyAlignment="1">
      <alignment horizontal="right" vertical="center"/>
    </xf>
    <xf numFmtId="4" fontId="6" fillId="0" borderId="1" xfId="4" applyNumberFormat="1" applyFont="1" applyBorder="1" applyAlignment="1">
      <alignment horizontal="right" vertical="center"/>
    </xf>
    <xf numFmtId="49" fontId="6" fillId="0" borderId="1" xfId="4" applyNumberFormat="1" applyFont="1" applyBorder="1" applyAlignment="1">
      <alignment horizontal="center" vertical="center"/>
    </xf>
    <xf numFmtId="164" fontId="5" fillId="0" borderId="1" xfId="4" applyNumberFormat="1" applyFont="1" applyBorder="1" applyAlignment="1">
      <alignment horizontal="center" vertical="center"/>
    </xf>
    <xf numFmtId="165" fontId="3" fillId="0" borderId="7" xfId="4" applyNumberFormat="1" applyFont="1" applyBorder="1" applyAlignment="1">
      <alignment horizontal="center" vertical="center"/>
    </xf>
    <xf numFmtId="164" fontId="3" fillId="0" borderId="1" xfId="4" applyNumberFormat="1" applyFont="1" applyBorder="1" applyAlignment="1">
      <alignment horizontal="center" vertical="center"/>
    </xf>
    <xf numFmtId="43" fontId="6" fillId="0" borderId="1" xfId="4" applyFont="1" applyBorder="1" applyAlignment="1">
      <alignment horizontal="center" vertical="center"/>
    </xf>
    <xf numFmtId="4" fontId="3" fillId="0" borderId="5" xfId="4" applyNumberFormat="1" applyFont="1" applyBorder="1" applyAlignment="1">
      <alignment horizontal="right" vertical="center"/>
    </xf>
    <xf numFmtId="164" fontId="3" fillId="0" borderId="2" xfId="4" applyNumberFormat="1" applyFont="1" applyBorder="1" applyAlignment="1">
      <alignment horizontal="center" vertical="center"/>
    </xf>
    <xf numFmtId="43" fontId="6" fillId="0" borderId="2" xfId="4" applyFont="1" applyBorder="1" applyAlignment="1">
      <alignment horizontal="center" vertical="center"/>
    </xf>
    <xf numFmtId="4" fontId="3" fillId="0" borderId="2" xfId="4" applyNumberFormat="1" applyFont="1" applyBorder="1" applyAlignment="1">
      <alignment horizontal="right" vertical="center"/>
    </xf>
    <xf numFmtId="4" fontId="2" fillId="0" borderId="0" xfId="1" applyNumberFormat="1" applyFont="1" applyAlignment="1">
      <alignment vertical="center"/>
    </xf>
    <xf numFmtId="0" fontId="2" fillId="0" borderId="0" xfId="1" applyFont="1" applyAlignment="1">
      <alignment vertical="center"/>
    </xf>
    <xf numFmtId="43" fontId="6" fillId="0" borderId="3" xfId="4" applyFont="1" applyBorder="1" applyAlignment="1">
      <alignment horizontal="center" vertical="center"/>
    </xf>
    <xf numFmtId="43" fontId="6" fillId="0" borderId="0" xfId="4" applyFont="1" applyBorder="1" applyAlignment="1">
      <alignment horizontal="center" vertical="center"/>
    </xf>
    <xf numFmtId="4" fontId="3" fillId="0" borderId="5" xfId="4" applyNumberFormat="1" applyFont="1" applyFill="1" applyBorder="1" applyAlignment="1">
      <alignment horizontal="right" vertical="center" wrapText="1"/>
    </xf>
    <xf numFmtId="4" fontId="3" fillId="0" borderId="1" xfId="2" applyNumberFormat="1" applyFont="1" applyFill="1" applyBorder="1" applyAlignment="1">
      <alignment horizontal="right" vertical="center" wrapText="1"/>
    </xf>
    <xf numFmtId="4" fontId="5" fillId="0" borderId="1" xfId="2" applyNumberFormat="1" applyFont="1" applyFill="1" applyBorder="1" applyAlignment="1">
      <alignment horizontal="right" vertical="center" wrapText="1"/>
    </xf>
    <xf numFmtId="0" fontId="5" fillId="0" borderId="1" xfId="4" applyNumberFormat="1" applyFont="1" applyBorder="1" applyAlignment="1">
      <alignment vertical="top" wrapText="1"/>
    </xf>
    <xf numFmtId="0" fontId="3" fillId="0" borderId="1" xfId="4" applyNumberFormat="1" applyFont="1" applyBorder="1" applyAlignment="1">
      <alignment vertical="top" wrapText="1"/>
    </xf>
    <xf numFmtId="0" fontId="3" fillId="0" borderId="1" xfId="4" applyNumberFormat="1" applyFont="1" applyFill="1" applyBorder="1" applyAlignment="1">
      <alignment vertical="top" wrapText="1"/>
    </xf>
    <xf numFmtId="0" fontId="5" fillId="0" borderId="1" xfId="4" applyNumberFormat="1" applyFont="1" applyFill="1" applyBorder="1" applyAlignment="1">
      <alignment vertical="top" wrapText="1"/>
    </xf>
    <xf numFmtId="0" fontId="3" fillId="0" borderId="13" xfId="2" applyNumberFormat="1" applyFont="1" applyFill="1" applyBorder="1" applyAlignment="1">
      <alignment vertical="top" wrapText="1"/>
    </xf>
    <xf numFmtId="0" fontId="3" fillId="0" borderId="12" xfId="2" applyNumberFormat="1" applyFont="1" applyBorder="1" applyAlignment="1">
      <alignment vertical="top" wrapText="1"/>
    </xf>
    <xf numFmtId="0" fontId="3" fillId="0" borderId="11" xfId="2" applyNumberFormat="1" applyFont="1" applyBorder="1" applyAlignment="1">
      <alignment vertical="top" wrapText="1"/>
    </xf>
    <xf numFmtId="0" fontId="3" fillId="0" borderId="1" xfId="2" applyNumberFormat="1" applyFont="1" applyFill="1" applyBorder="1" applyAlignment="1">
      <alignment vertical="top" wrapText="1"/>
    </xf>
    <xf numFmtId="0" fontId="3" fillId="0" borderId="7" xfId="4" applyNumberFormat="1" applyFont="1" applyFill="1" applyBorder="1" applyAlignment="1">
      <alignment vertical="top" wrapText="1"/>
    </xf>
    <xf numFmtId="0" fontId="3" fillId="0" borderId="10" xfId="4" applyNumberFormat="1" applyFont="1" applyFill="1" applyBorder="1" applyAlignment="1">
      <alignment vertical="top" wrapText="1"/>
    </xf>
    <xf numFmtId="0" fontId="5" fillId="0" borderId="1" xfId="4" applyNumberFormat="1" applyFont="1" applyBorder="1" applyAlignment="1">
      <alignment vertical="center" wrapText="1"/>
    </xf>
    <xf numFmtId="0" fontId="3" fillId="0" borderId="1" xfId="4" applyNumberFormat="1" applyFont="1" applyBorder="1" applyAlignment="1">
      <alignment vertical="center" wrapText="1"/>
    </xf>
    <xf numFmtId="0" fontId="3" fillId="0" borderId="1" xfId="4" applyNumberFormat="1" applyFont="1" applyFill="1" applyBorder="1" applyAlignment="1">
      <alignment vertical="center" wrapText="1"/>
    </xf>
    <xf numFmtId="0" fontId="3" fillId="0" borderId="13" xfId="2" applyNumberFormat="1" applyFont="1" applyBorder="1" applyAlignment="1">
      <alignment vertical="center" wrapText="1"/>
    </xf>
    <xf numFmtId="0" fontId="3" fillId="0" borderId="12" xfId="2" applyNumberFormat="1" applyFont="1" applyBorder="1" applyAlignment="1">
      <alignment vertical="center" wrapText="1"/>
    </xf>
    <xf numFmtId="0" fontId="3" fillId="0" borderId="1" xfId="2" applyNumberFormat="1" applyFont="1" applyBorder="1" applyAlignment="1">
      <alignment vertical="center" wrapText="1"/>
    </xf>
    <xf numFmtId="0" fontId="3" fillId="0" borderId="5" xfId="2" applyNumberFormat="1" applyFont="1" applyBorder="1" applyAlignment="1">
      <alignment vertical="center" wrapText="1"/>
    </xf>
    <xf numFmtId="0" fontId="3" fillId="0" borderId="5" xfId="2" applyNumberFormat="1" applyFont="1" applyFill="1" applyBorder="1" applyAlignment="1">
      <alignment vertical="center" wrapText="1"/>
    </xf>
    <xf numFmtId="0" fontId="6" fillId="0" borderId="1" xfId="2" applyNumberFormat="1" applyFont="1" applyBorder="1" applyAlignment="1">
      <alignment vertical="center"/>
    </xf>
    <xf numFmtId="0" fontId="6" fillId="0" borderId="1" xfId="2" applyNumberFormat="1" applyFont="1" applyBorder="1" applyAlignment="1">
      <alignment horizontal="left" vertical="center" wrapText="1"/>
    </xf>
    <xf numFmtId="0" fontId="6" fillId="0" borderId="2" xfId="2" applyNumberFormat="1" applyFont="1" applyFill="1" applyBorder="1" applyAlignment="1">
      <alignment vertical="center" wrapText="1"/>
    </xf>
    <xf numFmtId="0" fontId="48" fillId="0" borderId="0" xfId="0" applyFont="1"/>
    <xf numFmtId="0" fontId="3" fillId="0" borderId="0" xfId="1" applyFont="1" applyAlignment="1">
      <alignment horizontal="center"/>
    </xf>
    <xf numFmtId="0" fontId="3" fillId="0" borderId="0" xfId="1" applyFont="1"/>
    <xf numFmtId="0" fontId="49" fillId="0" borderId="0" xfId="0" applyFont="1"/>
    <xf numFmtId="0" fontId="6" fillId="0" borderId="1" xfId="4" applyNumberFormat="1" applyFont="1" applyBorder="1" applyAlignment="1">
      <alignment vertical="top" wrapText="1"/>
    </xf>
    <xf numFmtId="0" fontId="4" fillId="0" borderId="0" xfId="3" applyFont="1" applyAlignment="1">
      <alignment horizontal="center" vertical="top"/>
    </xf>
    <xf numFmtId="0" fontId="50" fillId="0" borderId="0" xfId="13" applyAlignment="1"/>
    <xf numFmtId="0" fontId="50" fillId="0" borderId="0" xfId="13"/>
    <xf numFmtId="0" fontId="52" fillId="4" borderId="1" xfId="13" applyFont="1" applyFill="1" applyBorder="1" applyAlignment="1">
      <alignment horizontal="center" vertical="center" wrapText="1"/>
    </xf>
    <xf numFmtId="43" fontId="52" fillId="4" borderId="1" xfId="14" applyFont="1" applyFill="1" applyBorder="1" applyAlignment="1">
      <alignment horizontal="left" vertical="center"/>
    </xf>
    <xf numFmtId="0" fontId="52" fillId="0" borderId="1" xfId="13" applyFont="1" applyBorder="1" applyAlignment="1">
      <alignment horizontal="center" vertical="center" wrapText="1"/>
    </xf>
    <xf numFmtId="0" fontId="52" fillId="0" borderId="1" xfId="13" applyFont="1" applyBorder="1" applyAlignment="1">
      <alignment horizontal="center" vertical="center"/>
    </xf>
    <xf numFmtId="43" fontId="52" fillId="0" borderId="1" xfId="14" applyFont="1" applyBorder="1" applyAlignment="1">
      <alignment horizontal="left" vertical="center"/>
    </xf>
    <xf numFmtId="0" fontId="50" fillId="0" borderId="0" xfId="13" applyAlignment="1">
      <alignment vertical="center"/>
    </xf>
    <xf numFmtId="43" fontId="50" fillId="0" borderId="0" xfId="13" applyNumberFormat="1"/>
    <xf numFmtId="0" fontId="2" fillId="0" borderId="0" xfId="1" applyFont="1" applyAlignment="1">
      <alignment horizontal="right"/>
    </xf>
    <xf numFmtId="43" fontId="51" fillId="5" borderId="1" xfId="14" applyFont="1" applyFill="1" applyBorder="1" applyAlignment="1">
      <alignment horizontal="left" vertical="center"/>
    </xf>
    <xf numFmtId="43" fontId="51" fillId="5" borderId="1" xfId="14" applyFont="1" applyFill="1" applyBorder="1" applyAlignment="1">
      <alignment horizontal="center" vertical="center" wrapText="1"/>
    </xf>
    <xf numFmtId="43" fontId="51" fillId="5" borderId="1" xfId="14" applyFont="1" applyFill="1" applyBorder="1" applyAlignment="1">
      <alignment horizontal="center" vertical="center"/>
    </xf>
    <xf numFmtId="164" fontId="26" fillId="0" borderId="1" xfId="4" applyNumberFormat="1" applyFont="1" applyBorder="1" applyAlignment="1">
      <alignment horizontal="center" vertical="top"/>
    </xf>
    <xf numFmtId="164" fontId="10" fillId="0" borderId="1" xfId="4" applyNumberFormat="1" applyFont="1" applyBorder="1" applyAlignment="1">
      <alignment horizontal="center" vertical="top"/>
    </xf>
    <xf numFmtId="164" fontId="26" fillId="0" borderId="1" xfId="4" applyNumberFormat="1" applyFont="1" applyBorder="1" applyAlignment="1">
      <alignment horizontal="center" vertical="center"/>
    </xf>
    <xf numFmtId="164" fontId="25" fillId="0" borderId="1" xfId="4" applyNumberFormat="1" applyFont="1" applyBorder="1" applyAlignment="1">
      <alignment horizontal="center" vertical="center"/>
    </xf>
    <xf numFmtId="166" fontId="26" fillId="0" borderId="1" xfId="4" applyNumberFormat="1" applyFont="1" applyBorder="1" applyAlignment="1">
      <alignment horizontal="center" vertical="center"/>
    </xf>
    <xf numFmtId="164" fontId="10" fillId="0" borderId="1" xfId="4" applyNumberFormat="1" applyFont="1" applyBorder="1" applyAlignment="1">
      <alignment horizontal="center" vertical="center"/>
    </xf>
    <xf numFmtId="164" fontId="25" fillId="0" borderId="7" xfId="4" applyNumberFormat="1" applyFont="1" applyBorder="1" applyAlignment="1">
      <alignment horizontal="center" vertical="center"/>
    </xf>
    <xf numFmtId="168" fontId="10" fillId="0" borderId="7" xfId="4" applyNumberFormat="1" applyFont="1" applyBorder="1" applyAlignment="1">
      <alignment vertical="top"/>
    </xf>
    <xf numFmtId="43" fontId="24" fillId="0" borderId="1" xfId="4" applyFont="1" applyBorder="1" applyAlignment="1">
      <alignment vertical="center"/>
    </xf>
    <xf numFmtId="165" fontId="10" fillId="0" borderId="7" xfId="4" applyNumberFormat="1" applyFont="1" applyBorder="1" applyAlignment="1">
      <alignment vertical="center"/>
    </xf>
    <xf numFmtId="165" fontId="25" fillId="0" borderId="7" xfId="4" applyNumberFormat="1" applyFont="1" applyBorder="1" applyAlignment="1">
      <alignment vertical="center"/>
    </xf>
    <xf numFmtId="165" fontId="25" fillId="0" borderId="7" xfId="4" applyNumberFormat="1" applyFont="1" applyBorder="1" applyAlignment="1">
      <alignment vertical="top"/>
    </xf>
    <xf numFmtId="168" fontId="10" fillId="0" borderId="7" xfId="4" applyNumberFormat="1" applyFont="1" applyBorder="1" applyAlignment="1">
      <alignment vertical="center"/>
    </xf>
    <xf numFmtId="165" fontId="25" fillId="0" borderId="1" xfId="4" applyNumberFormat="1" applyFont="1" applyBorder="1" applyAlignment="1">
      <alignment vertical="center"/>
    </xf>
    <xf numFmtId="43" fontId="26" fillId="0" borderId="39" xfId="2" applyFont="1" applyBorder="1" applyAlignment="1">
      <alignment horizontal="left" vertical="center" wrapText="1"/>
    </xf>
    <xf numFmtId="43" fontId="26" fillId="0" borderId="12" xfId="2" applyFont="1" applyBorder="1" applyAlignment="1">
      <alignment horizontal="left" vertical="center" wrapText="1"/>
    </xf>
    <xf numFmtId="43" fontId="10" fillId="0" borderId="1" xfId="2" applyFont="1" applyBorder="1" applyAlignment="1">
      <alignment horizontal="left" vertical="center" wrapText="1"/>
    </xf>
    <xf numFmtId="43" fontId="25" fillId="0" borderId="1" xfId="2" applyFont="1" applyBorder="1" applyAlignment="1">
      <alignment horizontal="left" vertical="center" wrapText="1"/>
    </xf>
    <xf numFmtId="0" fontId="52" fillId="0" borderId="1" xfId="13" applyFont="1" applyBorder="1" applyAlignment="1">
      <alignment vertical="center"/>
    </xf>
    <xf numFmtId="169" fontId="40" fillId="0" borderId="0" xfId="12" applyNumberFormat="1" applyFont="1" applyFill="1" applyBorder="1" applyAlignment="1" applyProtection="1">
      <alignment wrapText="1"/>
    </xf>
    <xf numFmtId="43" fontId="40" fillId="0" borderId="0" xfId="12" applyNumberFormat="1" applyFont="1" applyFill="1" applyBorder="1" applyAlignment="1" applyProtection="1">
      <alignment wrapText="1"/>
    </xf>
    <xf numFmtId="0" fontId="53" fillId="0" borderId="0" xfId="6" applyFont="1" applyAlignment="1">
      <alignment horizontal="center" vertical="top"/>
    </xf>
    <xf numFmtId="0" fontId="4" fillId="0" borderId="1" xfId="9" applyFont="1" applyBorder="1" applyAlignment="1">
      <alignment horizontal="center" vertical="center"/>
    </xf>
    <xf numFmtId="0" fontId="4" fillId="0" borderId="1" xfId="9" applyFont="1" applyBorder="1" applyAlignment="1">
      <alignment horizontal="center" vertical="center" wrapText="1"/>
    </xf>
    <xf numFmtId="0" fontId="4" fillId="0" borderId="1" xfId="9" applyFont="1" applyBorder="1" applyAlignment="1">
      <alignment vertical="center" wrapText="1"/>
    </xf>
    <xf numFmtId="4" fontId="4" fillId="0" borderId="1" xfId="9" applyNumberFormat="1" applyFont="1" applyBorder="1" applyAlignment="1">
      <alignment vertical="center"/>
    </xf>
    <xf numFmtId="0" fontId="4" fillId="0" borderId="0" xfId="9" applyFont="1" applyBorder="1" applyAlignment="1">
      <alignment vertical="center"/>
    </xf>
    <xf numFmtId="0" fontId="4" fillId="0" borderId="0" xfId="9" applyFont="1" applyAlignment="1">
      <alignment vertical="center"/>
    </xf>
    <xf numFmtId="0" fontId="4" fillId="0" borderId="0" xfId="9" applyFont="1" applyFill="1" applyAlignment="1">
      <alignment vertical="center"/>
    </xf>
    <xf numFmtId="0" fontId="33" fillId="0" borderId="1" xfId="9" applyFont="1" applyBorder="1" applyAlignment="1">
      <alignment horizontal="center" vertical="center"/>
    </xf>
    <xf numFmtId="49" fontId="33" fillId="0" borderId="1" xfId="9" applyNumberFormat="1" applyFont="1" applyBorder="1" applyAlignment="1">
      <alignment horizontal="center" vertical="center"/>
    </xf>
    <xf numFmtId="0" fontId="33" fillId="0" borderId="1" xfId="9" applyFont="1" applyBorder="1" applyAlignment="1">
      <alignment vertical="center" wrapText="1"/>
    </xf>
    <xf numFmtId="4" fontId="33" fillId="0" borderId="1" xfId="9" applyNumberFormat="1" applyFont="1" applyBorder="1" applyAlignment="1">
      <alignment vertical="center"/>
    </xf>
    <xf numFmtId="0" fontId="4" fillId="4" borderId="1" xfId="9" applyFont="1" applyFill="1" applyBorder="1" applyAlignment="1">
      <alignment vertical="center" wrapText="1"/>
    </xf>
    <xf numFmtId="0" fontId="33" fillId="0" borderId="0" xfId="9" applyFont="1" applyAlignment="1">
      <alignment vertical="center"/>
    </xf>
    <xf numFmtId="0" fontId="8" fillId="0" borderId="1" xfId="9" applyFont="1" applyBorder="1" applyAlignment="1">
      <alignment horizontal="center" vertical="center"/>
    </xf>
    <xf numFmtId="0" fontId="8" fillId="0" borderId="1" xfId="9" applyFont="1" applyBorder="1" applyAlignment="1">
      <alignment horizontal="center" vertical="center" wrapText="1"/>
    </xf>
    <xf numFmtId="4" fontId="8" fillId="0" borderId="8" xfId="9" applyNumberFormat="1" applyFont="1" applyBorder="1" applyAlignment="1">
      <alignment vertical="center"/>
    </xf>
    <xf numFmtId="4" fontId="8" fillId="0" borderId="1" xfId="9" applyNumberFormat="1" applyFont="1" applyBorder="1" applyAlignment="1">
      <alignment vertical="center"/>
    </xf>
    <xf numFmtId="0" fontId="8" fillId="0" borderId="0" xfId="9" applyFont="1" applyBorder="1" applyAlignment="1">
      <alignment vertical="center"/>
    </xf>
    <xf numFmtId="167" fontId="33" fillId="0" borderId="0" xfId="9" applyNumberFormat="1" applyFont="1" applyBorder="1" applyAlignment="1">
      <alignment vertical="center"/>
    </xf>
    <xf numFmtId="0" fontId="8" fillId="0" borderId="2" xfId="9" applyFont="1" applyBorder="1" applyAlignment="1">
      <alignment horizontal="center" vertical="center"/>
    </xf>
    <xf numFmtId="4" fontId="8" fillId="0" borderId="4" xfId="9" applyNumberFormat="1" applyFont="1" applyBorder="1" applyAlignment="1">
      <alignment vertical="center"/>
    </xf>
    <xf numFmtId="167" fontId="8" fillId="0" borderId="0" xfId="9" applyNumberFormat="1" applyFont="1" applyBorder="1" applyAlignment="1">
      <alignment vertical="center"/>
    </xf>
    <xf numFmtId="0" fontId="8" fillId="0" borderId="0" xfId="9" applyFont="1" applyAlignment="1">
      <alignment vertical="center"/>
    </xf>
    <xf numFmtId="0" fontId="43" fillId="0" borderId="5" xfId="15" applyFont="1" applyFill="1" applyBorder="1" applyAlignment="1">
      <alignment vertical="center" wrapText="1"/>
    </xf>
    <xf numFmtId="0" fontId="43" fillId="0" borderId="3" xfId="6" applyFont="1" applyBorder="1" applyAlignment="1">
      <alignment horizontal="center" vertical="top" wrapText="1"/>
    </xf>
    <xf numFmtId="0" fontId="43" fillId="0" borderId="46" xfId="6" applyFont="1" applyBorder="1" applyAlignment="1">
      <alignment horizontal="left" vertical="top" wrapText="1"/>
    </xf>
    <xf numFmtId="4" fontId="43" fillId="0" borderId="3" xfId="6" applyNumberFormat="1" applyFont="1" applyBorder="1" applyAlignment="1">
      <alignment horizontal="center" vertical="top" wrapText="1"/>
    </xf>
    <xf numFmtId="0" fontId="43" fillId="0" borderId="3" xfId="6" applyFont="1" applyBorder="1" applyAlignment="1">
      <alignment horizontal="left" vertical="top" wrapText="1"/>
    </xf>
    <xf numFmtId="4" fontId="43" fillId="0" borderId="7" xfId="6" applyNumberFormat="1" applyFont="1" applyBorder="1" applyAlignment="1">
      <alignment horizontal="center" vertical="top" wrapText="1"/>
    </xf>
    <xf numFmtId="4" fontId="5" fillId="2" borderId="1" xfId="4" applyNumberFormat="1" applyFont="1" applyFill="1" applyBorder="1" applyAlignment="1">
      <alignment vertical="center"/>
    </xf>
    <xf numFmtId="0" fontId="4" fillId="0" borderId="0" xfId="12" applyFont="1"/>
    <xf numFmtId="0" fontId="17" fillId="0" borderId="0" xfId="12" applyFont="1" applyAlignment="1"/>
    <xf numFmtId="0" fontId="56" fillId="0" borderId="0" xfId="12" applyFont="1"/>
    <xf numFmtId="0" fontId="17" fillId="0" borderId="0" xfId="12" applyFont="1" applyAlignment="1">
      <alignment horizontal="center"/>
    </xf>
    <xf numFmtId="0" fontId="4" fillId="2" borderId="7" xfId="6" applyFont="1" applyFill="1" applyBorder="1"/>
    <xf numFmtId="0" fontId="4" fillId="2" borderId="6" xfId="6" applyFont="1" applyFill="1" applyBorder="1"/>
    <xf numFmtId="0" fontId="4" fillId="0" borderId="0" xfId="6" applyFont="1"/>
    <xf numFmtId="0" fontId="8" fillId="2" borderId="2" xfId="6" applyFont="1" applyFill="1" applyBorder="1" applyAlignment="1">
      <alignment horizontal="center" vertical="center" wrapText="1"/>
    </xf>
    <xf numFmtId="0" fontId="8" fillId="2" borderId="10" xfId="6" applyFont="1" applyFill="1" applyBorder="1" applyAlignment="1">
      <alignment horizontal="center" vertical="center"/>
    </xf>
    <xf numFmtId="170" fontId="8" fillId="2" borderId="7" xfId="6" applyNumberFormat="1" applyFont="1" applyFill="1" applyBorder="1" applyAlignment="1">
      <alignment horizontal="center" vertical="center" wrapText="1"/>
    </xf>
    <xf numFmtId="0" fontId="57" fillId="0" borderId="0" xfId="6" applyFont="1" applyAlignment="1">
      <alignment horizontal="center" vertical="center" wrapText="1"/>
    </xf>
    <xf numFmtId="0" fontId="8" fillId="0" borderId="44" xfId="6" applyFont="1" applyBorder="1" applyAlignment="1">
      <alignment horizontal="center" vertical="center" wrapText="1"/>
    </xf>
    <xf numFmtId="0" fontId="8" fillId="0" borderId="1" xfId="6" applyFont="1" applyBorder="1" applyAlignment="1">
      <alignment horizontal="center" vertical="center" wrapText="1"/>
    </xf>
    <xf numFmtId="0" fontId="8" fillId="0" borderId="7" xfId="6" applyNumberFormat="1" applyFont="1" applyBorder="1" applyAlignment="1">
      <alignment horizontal="center" vertical="center" wrapText="1"/>
    </xf>
    <xf numFmtId="0" fontId="33" fillId="0" borderId="1" xfId="12" applyFont="1" applyBorder="1" applyAlignment="1">
      <alignment horizontal="center" vertical="center"/>
    </xf>
    <xf numFmtId="4" fontId="33" fillId="0" borderId="1" xfId="12" applyNumberFormat="1" applyFont="1" applyBorder="1" applyAlignment="1">
      <alignment vertical="center"/>
    </xf>
    <xf numFmtId="0" fontId="4" fillId="0" borderId="1" xfId="12" applyFont="1" applyBorder="1" applyAlignment="1">
      <alignment horizontal="center" vertical="center"/>
    </xf>
    <xf numFmtId="4" fontId="4" fillId="0" borderId="1" xfId="12" applyNumberFormat="1" applyFont="1" applyBorder="1" applyAlignment="1">
      <alignment vertical="center"/>
    </xf>
    <xf numFmtId="0" fontId="4" fillId="0" borderId="1" xfId="12" applyFont="1" applyBorder="1" applyAlignment="1">
      <alignment vertical="center"/>
    </xf>
    <xf numFmtId="0" fontId="2" fillId="0" borderId="1" xfId="4" applyNumberFormat="1" applyFont="1" applyBorder="1" applyAlignment="1">
      <alignment horizontal="left" vertical="top" wrapText="1"/>
    </xf>
    <xf numFmtId="4" fontId="4" fillId="0" borderId="1" xfId="12" applyNumberFormat="1" applyFont="1" applyBorder="1" applyAlignment="1">
      <alignment vertical="top"/>
    </xf>
    <xf numFmtId="4" fontId="33" fillId="0" borderId="1" xfId="12" applyNumberFormat="1" applyFont="1" applyFill="1" applyBorder="1" applyAlignment="1">
      <alignment vertical="center"/>
    </xf>
    <xf numFmtId="0" fontId="3" fillId="0" borderId="1" xfId="2" applyNumberFormat="1" applyFont="1" applyBorder="1" applyAlignment="1">
      <alignment vertical="top" wrapText="1"/>
    </xf>
    <xf numFmtId="43" fontId="52" fillId="4" borderId="1" xfId="14" applyFont="1" applyFill="1" applyBorder="1" applyAlignment="1">
      <alignment horizontal="center" vertical="center"/>
    </xf>
    <xf numFmtId="43" fontId="52" fillId="4" borderId="1" xfId="14" applyFont="1" applyFill="1" applyBorder="1" applyAlignment="1">
      <alignment horizontal="left" vertical="center" wrapText="1"/>
    </xf>
    <xf numFmtId="0" fontId="51" fillId="0" borderId="1" xfId="13" applyFont="1" applyBorder="1"/>
    <xf numFmtId="0" fontId="52" fillId="0" borderId="1" xfId="13" applyFont="1" applyBorder="1"/>
    <xf numFmtId="0" fontId="6" fillId="0" borderId="1" xfId="4" applyNumberFormat="1" applyFont="1" applyBorder="1" applyAlignment="1">
      <alignment vertical="center" wrapText="1"/>
    </xf>
    <xf numFmtId="0" fontId="25" fillId="0" borderId="1" xfId="2" applyNumberFormat="1" applyFont="1" applyBorder="1" applyAlignment="1">
      <alignment horizontal="left" vertical="center" wrapText="1"/>
    </xf>
    <xf numFmtId="0" fontId="2" fillId="0" borderId="1" xfId="4" applyNumberFormat="1" applyFont="1" applyBorder="1" applyAlignment="1">
      <alignment horizontal="left" vertical="center" wrapText="1"/>
    </xf>
    <xf numFmtId="0" fontId="55" fillId="0" borderId="1" xfId="4" applyNumberFormat="1" applyFont="1" applyBorder="1" applyAlignment="1">
      <alignment horizontal="left" vertical="center" wrapText="1"/>
    </xf>
    <xf numFmtId="0" fontId="33" fillId="0" borderId="0" xfId="9" applyFont="1" applyBorder="1" applyAlignment="1">
      <alignment horizontal="center" vertical="center"/>
    </xf>
    <xf numFmtId="4" fontId="33" fillId="0" borderId="0" xfId="9" applyNumberFormat="1" applyFont="1" applyBorder="1" applyAlignment="1">
      <alignment vertical="center"/>
    </xf>
    <xf numFmtId="4" fontId="32" fillId="0" borderId="42" xfId="6" applyNumberFormat="1" applyFont="1" applyBorder="1" applyAlignment="1">
      <alignment vertical="center"/>
    </xf>
    <xf numFmtId="4" fontId="32" fillId="0" borderId="43" xfId="6" applyNumberFormat="1" applyFont="1" applyBorder="1" applyAlignment="1">
      <alignment vertical="center"/>
    </xf>
    <xf numFmtId="4" fontId="32" fillId="0" borderId="1" xfId="6" applyNumberFormat="1" applyFont="1" applyBorder="1" applyAlignment="1">
      <alignment vertical="center"/>
    </xf>
    <xf numFmtId="167" fontId="15" fillId="0" borderId="0" xfId="6" applyNumberFormat="1" applyFont="1" applyAlignment="1">
      <alignment vertical="center"/>
    </xf>
    <xf numFmtId="0" fontId="6" fillId="0" borderId="1" xfId="4" applyNumberFormat="1" applyFont="1" applyFill="1" applyBorder="1" applyAlignment="1">
      <alignment vertical="center" wrapText="1"/>
    </xf>
    <xf numFmtId="43" fontId="6" fillId="0" borderId="5" xfId="4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43" fillId="0" borderId="2" xfId="10" applyFont="1" applyBorder="1" applyAlignment="1">
      <alignment horizontal="center" vertical="top" wrapText="1"/>
    </xf>
    <xf numFmtId="0" fontId="43" fillId="0" borderId="10" xfId="15" applyFont="1" applyFill="1" applyBorder="1" applyAlignment="1">
      <alignment vertical="center" wrapText="1"/>
    </xf>
    <xf numFmtId="4" fontId="43" fillId="0" borderId="2" xfId="10" applyNumberFormat="1" applyFont="1" applyBorder="1" applyAlignment="1">
      <alignment horizontal="center" vertical="top" wrapText="1"/>
    </xf>
    <xf numFmtId="4" fontId="44" fillId="0" borderId="2" xfId="10" applyNumberFormat="1" applyFont="1" applyBorder="1" applyAlignment="1">
      <alignment horizontal="center"/>
    </xf>
    <xf numFmtId="0" fontId="42" fillId="0" borderId="1" xfId="6" applyFont="1" applyBorder="1" applyAlignment="1">
      <alignment horizontal="center" vertical="center" wrapText="1"/>
    </xf>
    <xf numFmtId="4" fontId="42" fillId="0" borderId="1" xfId="6" applyNumberFormat="1" applyFont="1" applyBorder="1" applyAlignment="1">
      <alignment horizontal="center" vertical="center" wrapText="1"/>
    </xf>
    <xf numFmtId="4" fontId="42" fillId="2" borderId="1" xfId="6" applyNumberFormat="1" applyFont="1" applyFill="1" applyBorder="1" applyAlignment="1">
      <alignment horizontal="center" vertical="center" wrapText="1"/>
    </xf>
    <xf numFmtId="0" fontId="3" fillId="0" borderId="1" xfId="2" applyNumberFormat="1" applyFont="1" applyFill="1" applyBorder="1" applyAlignment="1">
      <alignment vertical="center" wrapText="1"/>
    </xf>
    <xf numFmtId="0" fontId="58" fillId="0" borderId="9" xfId="6" applyFont="1" applyBorder="1" applyAlignment="1">
      <alignment horizontal="center" vertical="center" wrapText="1"/>
    </xf>
    <xf numFmtId="0" fontId="58" fillId="0" borderId="1" xfId="6" applyFont="1" applyBorder="1" applyAlignment="1">
      <alignment vertical="center" wrapText="1"/>
    </xf>
    <xf numFmtId="0" fontId="58" fillId="0" borderId="5" xfId="6" applyFont="1" applyBorder="1" applyAlignment="1">
      <alignment horizontal="left" vertical="center" wrapText="1"/>
    </xf>
    <xf numFmtId="4" fontId="58" fillId="0" borderId="1" xfId="6" applyNumberFormat="1" applyFont="1" applyBorder="1" applyAlignment="1">
      <alignment horizontal="right" vertical="center" wrapText="1"/>
    </xf>
    <xf numFmtId="0" fontId="58" fillId="0" borderId="0" xfId="6" applyFont="1" applyAlignment="1">
      <alignment vertical="top" wrapText="1"/>
    </xf>
    <xf numFmtId="0" fontId="8" fillId="0" borderId="2" xfId="6" applyFont="1" applyBorder="1" applyAlignment="1">
      <alignment horizontal="center" vertical="center" wrapText="1"/>
    </xf>
    <xf numFmtId="0" fontId="8" fillId="0" borderId="1" xfId="6" applyFont="1" applyBorder="1" applyAlignment="1">
      <alignment horizontal="left" vertical="center" wrapText="1"/>
    </xf>
    <xf numFmtId="4" fontId="8" fillId="0" borderId="1" xfId="6" applyNumberFormat="1" applyFont="1" applyBorder="1" applyAlignment="1">
      <alignment horizontal="right" vertical="center" wrapText="1"/>
    </xf>
    <xf numFmtId="0" fontId="8" fillId="0" borderId="0" xfId="6" applyFont="1" applyAlignment="1">
      <alignment vertical="top" wrapText="1"/>
    </xf>
    <xf numFmtId="0" fontId="8" fillId="0" borderId="1" xfId="6" applyFont="1" applyFill="1" applyBorder="1" applyAlignment="1">
      <alignment horizontal="left" vertical="center" wrapText="1"/>
    </xf>
    <xf numFmtId="4" fontId="8" fillId="0" borderId="1" xfId="6" applyNumberFormat="1" applyFont="1" applyBorder="1" applyAlignment="1">
      <alignment vertical="center"/>
    </xf>
    <xf numFmtId="43" fontId="2" fillId="0" borderId="1" xfId="4" applyFont="1" applyBorder="1" applyAlignment="1">
      <alignment horizontal="left" vertical="center" wrapText="1"/>
    </xf>
    <xf numFmtId="4" fontId="2" fillId="0" borderId="1" xfId="4" applyNumberFormat="1" applyFont="1" applyBorder="1" applyAlignment="1">
      <alignment horizontal="right" vertical="center"/>
    </xf>
    <xf numFmtId="0" fontId="58" fillId="0" borderId="1" xfId="6" applyFont="1" applyBorder="1" applyAlignment="1">
      <alignment horizontal="center" vertical="center" wrapText="1"/>
    </xf>
    <xf numFmtId="0" fontId="58" fillId="0" borderId="1" xfId="6" applyFont="1" applyBorder="1" applyAlignment="1">
      <alignment horizontal="left" vertical="center" wrapText="1"/>
    </xf>
    <xf numFmtId="0" fontId="8" fillId="0" borderId="1" xfId="6" applyFont="1" applyBorder="1" applyAlignment="1">
      <alignment vertical="center" wrapText="1"/>
    </xf>
    <xf numFmtId="4" fontId="8" fillId="0" borderId="7" xfId="6" applyNumberFormat="1" applyFont="1" applyBorder="1" applyAlignment="1">
      <alignment vertical="center"/>
    </xf>
    <xf numFmtId="4" fontId="8" fillId="0" borderId="1" xfId="6" applyNumberFormat="1" applyFont="1" applyBorder="1" applyAlignment="1">
      <alignment horizontal="left" vertical="center" wrapText="1"/>
    </xf>
    <xf numFmtId="43" fontId="8" fillId="0" borderId="1" xfId="2" applyFont="1" applyBorder="1" applyAlignment="1">
      <alignment vertical="center"/>
    </xf>
    <xf numFmtId="4" fontId="2" fillId="0" borderId="0" xfId="2" applyNumberFormat="1" applyFont="1" applyBorder="1" applyAlignment="1">
      <alignment horizontal="left" vertical="center" wrapText="1"/>
    </xf>
    <xf numFmtId="0" fontId="59" fillId="0" borderId="0" xfId="6" applyFont="1" applyAlignment="1">
      <alignment vertical="top" wrapText="1"/>
    </xf>
    <xf numFmtId="0" fontId="4" fillId="0" borderId="0" xfId="6" applyFont="1" applyAlignment="1">
      <alignment horizontal="center"/>
    </xf>
    <xf numFmtId="0" fontId="4" fillId="0" borderId="0" xfId="6" applyFont="1" applyAlignment="1">
      <alignment horizontal="left"/>
    </xf>
    <xf numFmtId="0" fontId="2" fillId="0" borderId="1" xfId="2" applyNumberFormat="1" applyFont="1" applyFill="1" applyBorder="1" applyAlignment="1">
      <alignment vertical="center" wrapText="1"/>
    </xf>
    <xf numFmtId="0" fontId="8" fillId="0" borderId="1" xfId="16" applyFont="1" applyFill="1" applyBorder="1" applyAlignment="1">
      <alignment horizontal="left" vertical="center" wrapText="1"/>
    </xf>
    <xf numFmtId="0" fontId="37" fillId="0" borderId="0" xfId="0" applyFont="1" applyAlignment="1">
      <alignment vertical="center" wrapText="1"/>
    </xf>
    <xf numFmtId="0" fontId="7" fillId="0" borderId="0" xfId="16"/>
    <xf numFmtId="0" fontId="16" fillId="2" borderId="1" xfId="6" applyFont="1" applyFill="1" applyBorder="1" applyAlignment="1">
      <alignment horizontal="center" vertical="center" wrapText="1"/>
    </xf>
    <xf numFmtId="0" fontId="16" fillId="2" borderId="1" xfId="6" applyFont="1" applyFill="1" applyBorder="1" applyAlignment="1">
      <alignment horizontal="center" vertical="center"/>
    </xf>
    <xf numFmtId="0" fontId="0" fillId="0" borderId="0" xfId="0" applyBorder="1" applyAlignment="1"/>
    <xf numFmtId="0" fontId="34" fillId="0" borderId="0" xfId="0" applyFont="1" applyBorder="1" applyAlignment="1"/>
    <xf numFmtId="0" fontId="60" fillId="0" borderId="1" xfId="6" applyFont="1" applyBorder="1" applyAlignment="1">
      <alignment horizontal="center" vertical="top" wrapText="1"/>
    </xf>
    <xf numFmtId="0" fontId="3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0" fillId="0" borderId="1" xfId="6" applyFont="1" applyBorder="1" applyAlignment="1">
      <alignment vertical="top" wrapText="1"/>
    </xf>
    <xf numFmtId="0" fontId="61" fillId="0" borderId="1" xfId="6" applyFont="1" applyBorder="1" applyAlignment="1">
      <alignment horizontal="center" vertical="top" wrapText="1"/>
    </xf>
    <xf numFmtId="0" fontId="61" fillId="0" borderId="1" xfId="6" applyFont="1" applyBorder="1" applyAlignment="1">
      <alignment vertical="top" wrapText="1"/>
    </xf>
    <xf numFmtId="0" fontId="16" fillId="0" borderId="1" xfId="6" applyFont="1" applyFill="1" applyBorder="1" applyAlignment="1">
      <alignment horizontal="center" vertical="center" wrapText="1"/>
    </xf>
    <xf numFmtId="43" fontId="62" fillId="0" borderId="1" xfId="4" applyFont="1" applyFill="1" applyBorder="1" applyAlignment="1">
      <alignment horizontal="left" vertical="top" wrapText="1"/>
    </xf>
    <xf numFmtId="0" fontId="52" fillId="4" borderId="1" xfId="13" applyFont="1" applyFill="1" applyBorder="1" applyAlignment="1">
      <alignment horizontal="left" vertical="center" wrapText="1"/>
    </xf>
    <xf numFmtId="0" fontId="52" fillId="4" borderId="1" xfId="13" applyFont="1" applyFill="1" applyBorder="1" applyAlignment="1">
      <alignment vertical="center"/>
    </xf>
    <xf numFmtId="0" fontId="51" fillId="0" borderId="1" xfId="13" applyFont="1" applyBorder="1" applyAlignment="1"/>
    <xf numFmtId="0" fontId="52" fillId="0" borderId="1" xfId="13" applyFont="1" applyBorder="1" applyAlignment="1"/>
    <xf numFmtId="0" fontId="33" fillId="0" borderId="1" xfId="9" applyFont="1" applyFill="1" applyBorder="1" applyAlignment="1">
      <alignment horizontal="center" vertical="center" wrapText="1"/>
    </xf>
    <xf numFmtId="0" fontId="6" fillId="0" borderId="1" xfId="6" applyFont="1" applyBorder="1" applyAlignment="1">
      <alignment vertical="center" wrapText="1"/>
    </xf>
    <xf numFmtId="0" fontId="14" fillId="0" borderId="1" xfId="9" applyFont="1" applyBorder="1" applyAlignment="1">
      <alignment horizontal="center" vertical="center"/>
    </xf>
    <xf numFmtId="4" fontId="8" fillId="0" borderId="0" xfId="9" applyNumberFormat="1" applyFont="1" applyBorder="1" applyAlignment="1">
      <alignment vertical="center"/>
    </xf>
    <xf numFmtId="4" fontId="4" fillId="0" borderId="0" xfId="9" applyNumberFormat="1" applyFont="1" applyBorder="1" applyAlignment="1">
      <alignment horizontal="right" vertical="center"/>
    </xf>
    <xf numFmtId="49" fontId="8" fillId="0" borderId="0" xfId="9" applyNumberFormat="1" applyFont="1" applyBorder="1" applyAlignment="1">
      <alignment vertical="center" wrapText="1"/>
    </xf>
    <xf numFmtId="0" fontId="29" fillId="0" borderId="0" xfId="1" applyFont="1" applyAlignment="1">
      <alignment horizontal="center" vertical="center"/>
    </xf>
    <xf numFmtId="0" fontId="66" fillId="0" borderId="1" xfId="0" applyFont="1" applyBorder="1" applyAlignment="1">
      <alignment horizontal="justify" vertical="center"/>
    </xf>
    <xf numFmtId="0" fontId="4" fillId="0" borderId="2" xfId="9" applyFont="1" applyBorder="1" applyAlignment="1">
      <alignment horizontal="center" vertical="center"/>
    </xf>
    <xf numFmtId="0" fontId="7" fillId="0" borderId="1" xfId="9" applyBorder="1" applyAlignment="1">
      <alignment vertical="center"/>
    </xf>
    <xf numFmtId="0" fontId="7" fillId="0" borderId="1" xfId="9" applyBorder="1" applyAlignment="1">
      <alignment horizontal="center" vertical="center"/>
    </xf>
    <xf numFmtId="0" fontId="43" fillId="0" borderId="1" xfId="21" applyFont="1" applyBorder="1" applyAlignment="1">
      <alignment horizontal="center" vertical="top" wrapText="1"/>
    </xf>
    <xf numFmtId="4" fontId="43" fillId="0" borderId="1" xfId="21" applyNumberFormat="1" applyFont="1" applyBorder="1" applyAlignment="1">
      <alignment horizontal="center" vertical="top" wrapText="1"/>
    </xf>
    <xf numFmtId="4" fontId="8" fillId="0" borderId="1" xfId="21" applyNumberFormat="1" applyFont="1" applyBorder="1" applyAlignment="1">
      <alignment horizontal="center"/>
    </xf>
    <xf numFmtId="0" fontId="4" fillId="0" borderId="0" xfId="21"/>
    <xf numFmtId="0" fontId="52" fillId="0" borderId="8" xfId="13" applyFont="1" applyBorder="1" applyAlignment="1">
      <alignment horizontal="left" vertical="center" wrapText="1"/>
    </xf>
    <xf numFmtId="0" fontId="52" fillId="0" borderId="5" xfId="13" applyFont="1" applyBorder="1" applyAlignment="1">
      <alignment horizontal="left" vertical="center" wrapText="1"/>
    </xf>
    <xf numFmtId="4" fontId="51" fillId="5" borderId="1" xfId="13" applyNumberFormat="1" applyFont="1" applyFill="1" applyBorder="1" applyAlignment="1">
      <alignment horizontal="right" vertical="center"/>
    </xf>
    <xf numFmtId="0" fontId="51" fillId="5" borderId="1" xfId="13" applyFont="1" applyFill="1" applyBorder="1" applyAlignment="1">
      <alignment vertical="center"/>
    </xf>
    <xf numFmtId="0" fontId="52" fillId="4" borderId="2" xfId="13" applyFont="1" applyFill="1" applyBorder="1" applyAlignment="1">
      <alignment vertical="top" wrapText="1"/>
    </xf>
    <xf numFmtId="0" fontId="52" fillId="4" borderId="2" xfId="13" applyFont="1" applyFill="1" applyBorder="1" applyAlignment="1">
      <alignment horizontal="center" vertical="center"/>
    </xf>
    <xf numFmtId="43" fontId="52" fillId="4" borderId="2" xfId="14" applyFont="1" applyFill="1" applyBorder="1" applyAlignment="1">
      <alignment horizontal="center" vertical="center"/>
    </xf>
    <xf numFmtId="0" fontId="52" fillId="4" borderId="9" xfId="13" applyFont="1" applyFill="1" applyBorder="1" applyAlignment="1">
      <alignment vertical="center" wrapText="1"/>
    </xf>
    <xf numFmtId="0" fontId="52" fillId="4" borderId="8" xfId="13" applyFont="1" applyFill="1" applyBorder="1" applyAlignment="1">
      <alignment vertical="center" wrapText="1"/>
    </xf>
    <xf numFmtId="0" fontId="52" fillId="4" borderId="5" xfId="13" applyFont="1" applyFill="1" applyBorder="1" applyAlignment="1">
      <alignment vertical="center" wrapText="1"/>
    </xf>
    <xf numFmtId="3" fontId="52" fillId="0" borderId="1" xfId="14" applyNumberFormat="1" applyFont="1" applyBorder="1" applyAlignment="1">
      <alignment horizontal="center" vertical="center"/>
    </xf>
    <xf numFmtId="1" fontId="52" fillId="0" borderId="1" xfId="14" applyNumberFormat="1" applyFont="1" applyBorder="1" applyAlignment="1">
      <alignment horizontal="center" vertical="center"/>
    </xf>
    <xf numFmtId="49" fontId="52" fillId="0" borderId="1" xfId="14" applyNumberFormat="1" applyFont="1" applyBorder="1" applyAlignment="1">
      <alignment vertical="center"/>
    </xf>
    <xf numFmtId="43" fontId="52" fillId="0" borderId="5" xfId="14" applyFont="1" applyBorder="1" applyAlignment="1">
      <alignment vertical="center"/>
    </xf>
    <xf numFmtId="0" fontId="52" fillId="0" borderId="5" xfId="13" applyFont="1" applyBorder="1" applyAlignment="1">
      <alignment vertical="top" wrapText="1"/>
    </xf>
    <xf numFmtId="0" fontId="52" fillId="0" borderId="9" xfId="13" applyFont="1" applyBorder="1" applyAlignment="1">
      <alignment vertical="center"/>
    </xf>
    <xf numFmtId="0" fontId="52" fillId="0" borderId="8" xfId="13" applyFont="1" applyBorder="1" applyAlignment="1">
      <alignment vertical="center"/>
    </xf>
    <xf numFmtId="0" fontId="52" fillId="0" borderId="5" xfId="13" applyFont="1" applyBorder="1" applyAlignment="1">
      <alignment vertical="center"/>
    </xf>
    <xf numFmtId="0" fontId="52" fillId="0" borderId="5" xfId="13" applyFont="1" applyBorder="1" applyAlignment="1">
      <alignment vertical="center" wrapText="1"/>
    </xf>
    <xf numFmtId="49" fontId="52" fillId="0" borderId="1" xfId="14" applyNumberFormat="1" applyFont="1" applyBorder="1" applyAlignment="1">
      <alignment horizontal="center" vertical="center"/>
    </xf>
    <xf numFmtId="0" fontId="52" fillId="4" borderId="1" xfId="13" applyFont="1" applyFill="1" applyBorder="1" applyAlignment="1">
      <alignment horizontal="center" vertical="center"/>
    </xf>
    <xf numFmtId="43" fontId="52" fillId="4" borderId="5" xfId="14" applyFont="1" applyFill="1" applyBorder="1" applyAlignment="1">
      <alignment vertical="center"/>
    </xf>
    <xf numFmtId="0" fontId="52" fillId="0" borderId="16" xfId="13" applyFont="1" applyBorder="1" applyAlignment="1">
      <alignment vertical="center" wrapText="1"/>
    </xf>
    <xf numFmtId="0" fontId="52" fillId="0" borderId="6" xfId="13" applyFont="1" applyBorder="1" applyAlignment="1">
      <alignment horizontal="left" vertical="center" wrapText="1"/>
    </xf>
    <xf numFmtId="0" fontId="52" fillId="0" borderId="7" xfId="13" applyFont="1" applyBorder="1" applyAlignment="1">
      <alignment horizontal="center" vertical="center"/>
    </xf>
    <xf numFmtId="43" fontId="52" fillId="0" borderId="16" xfId="14" applyFont="1" applyBorder="1" applyAlignment="1">
      <alignment horizontal="left" vertical="center"/>
    </xf>
    <xf numFmtId="43" fontId="52" fillId="0" borderId="5" xfId="14" applyFont="1" applyBorder="1" applyAlignment="1">
      <alignment horizontal="left" vertical="center"/>
    </xf>
    <xf numFmtId="0" fontId="65" fillId="4" borderId="1" xfId="13" applyFont="1" applyFill="1" applyBorder="1" applyAlignment="1">
      <alignment vertical="center"/>
    </xf>
    <xf numFmtId="43" fontId="51" fillId="0" borderId="1" xfId="14" applyFont="1" applyBorder="1" applyAlignment="1">
      <alignment horizontal="left" vertical="center"/>
    </xf>
    <xf numFmtId="43" fontId="52" fillId="0" borderId="1" xfId="14" applyFont="1" applyBorder="1" applyAlignment="1">
      <alignment vertical="center"/>
    </xf>
    <xf numFmtId="0" fontId="52" fillId="0" borderId="7" xfId="13" applyFont="1" applyBorder="1" applyAlignment="1">
      <alignment horizontal="center" vertical="center" wrapText="1"/>
    </xf>
    <xf numFmtId="0" fontId="52" fillId="4" borderId="16" xfId="13" applyFont="1" applyFill="1" applyBorder="1" applyAlignment="1">
      <alignment horizontal="left" vertical="center" wrapText="1"/>
    </xf>
    <xf numFmtId="43" fontId="52" fillId="4" borderId="7" xfId="14" applyFont="1" applyFill="1" applyBorder="1" applyAlignment="1">
      <alignment horizontal="left" vertical="center"/>
    </xf>
    <xf numFmtId="0" fontId="51" fillId="0" borderId="1" xfId="13" applyFont="1" applyBorder="1" applyAlignment="1">
      <alignment vertical="center"/>
    </xf>
    <xf numFmtId="4" fontId="51" fillId="4" borderId="1" xfId="13" applyNumberFormat="1" applyFont="1" applyFill="1" applyBorder="1" applyAlignment="1">
      <alignment horizontal="right" vertical="center"/>
    </xf>
    <xf numFmtId="4" fontId="52" fillId="4" borderId="1" xfId="13" applyNumberFormat="1" applyFont="1" applyFill="1" applyBorder="1" applyAlignment="1">
      <alignment horizontal="right" vertical="center"/>
    </xf>
    <xf numFmtId="4" fontId="65" fillId="4" borderId="1" xfId="14" applyNumberFormat="1" applyFont="1" applyFill="1" applyBorder="1" applyAlignment="1">
      <alignment horizontal="right" vertical="center"/>
    </xf>
    <xf numFmtId="0" fontId="67" fillId="0" borderId="1" xfId="13" applyFont="1" applyBorder="1" applyAlignment="1">
      <alignment horizontal="center" vertical="center"/>
    </xf>
    <xf numFmtId="0" fontId="67" fillId="0" borderId="8" xfId="13" applyFont="1" applyBorder="1" applyAlignment="1">
      <alignment horizontal="left" vertical="center" wrapText="1"/>
    </xf>
    <xf numFmtId="0" fontId="7" fillId="0" borderId="1" xfId="9" applyFont="1" applyBorder="1" applyAlignment="1">
      <alignment horizontal="center" vertical="center"/>
    </xf>
    <xf numFmtId="43" fontId="55" fillId="0" borderId="1" xfId="2" applyFont="1" applyBorder="1" applyAlignment="1">
      <alignment horizontal="left" vertical="top" wrapText="1"/>
    </xf>
    <xf numFmtId="171" fontId="52" fillId="4" borderId="2" xfId="14" applyNumberFormat="1" applyFont="1" applyFill="1" applyBorder="1" applyAlignment="1">
      <alignment vertical="center"/>
    </xf>
    <xf numFmtId="43" fontId="6" fillId="0" borderId="7" xfId="4" applyFont="1" applyBorder="1" applyAlignment="1">
      <alignment vertical="center"/>
    </xf>
    <xf numFmtId="49" fontId="6" fillId="0" borderId="1" xfId="4" applyNumberFormat="1" applyFont="1" applyBorder="1" applyAlignment="1">
      <alignment vertical="center"/>
    </xf>
    <xf numFmtId="4" fontId="3" fillId="0" borderId="1" xfId="4" applyNumberFormat="1" applyFont="1" applyBorder="1" applyAlignment="1">
      <alignment vertical="center"/>
    </xf>
    <xf numFmtId="0" fontId="6" fillId="0" borderId="1" xfId="16" applyFont="1" applyFill="1" applyBorder="1" applyAlignment="1">
      <alignment horizontal="left" vertical="center" wrapText="1"/>
    </xf>
    <xf numFmtId="43" fontId="6" fillId="0" borderId="4" xfId="4" applyFont="1" applyBorder="1" applyAlignment="1">
      <alignment horizontal="center" vertical="center"/>
    </xf>
    <xf numFmtId="0" fontId="6" fillId="0" borderId="1" xfId="2" applyNumberFormat="1" applyFont="1" applyBorder="1" applyAlignment="1">
      <alignment vertical="center" wrapText="1"/>
    </xf>
    <xf numFmtId="4" fontId="3" fillId="0" borderId="3" xfId="2" applyNumberFormat="1" applyFont="1" applyFill="1" applyBorder="1" applyAlignment="1">
      <alignment horizontal="right" vertical="center" wrapText="1"/>
    </xf>
    <xf numFmtId="0" fontId="8" fillId="0" borderId="0" xfId="9" applyFont="1" applyBorder="1" applyAlignment="1">
      <alignment horizontal="center" vertical="center"/>
    </xf>
    <xf numFmtId="4" fontId="69" fillId="0" borderId="1" xfId="9" applyNumberFormat="1" applyFont="1" applyBorder="1" applyAlignment="1">
      <alignment vertical="center"/>
    </xf>
    <xf numFmtId="0" fontId="43" fillId="0" borderId="1" xfId="21" applyFont="1" applyBorder="1" applyAlignment="1">
      <alignment horizontal="center" vertical="top" wrapText="1"/>
    </xf>
    <xf numFmtId="4" fontId="25" fillId="0" borderId="0" xfId="2" applyNumberFormat="1" applyFont="1" applyBorder="1" applyAlignment="1">
      <alignment horizontal="right" vertical="center"/>
    </xf>
    <xf numFmtId="4" fontId="70" fillId="0" borderId="1" xfId="2" applyNumberFormat="1" applyFont="1" applyBorder="1" applyAlignment="1">
      <alignment horizontal="right" vertical="center"/>
    </xf>
    <xf numFmtId="4" fontId="25" fillId="0" borderId="31" xfId="2" applyNumberFormat="1" applyFont="1" applyBorder="1" applyAlignment="1">
      <alignment horizontal="right" vertical="center"/>
    </xf>
    <xf numFmtId="43" fontId="26" fillId="0" borderId="17" xfId="2" applyFont="1" applyBorder="1" applyAlignment="1">
      <alignment horizontal="left" vertical="center" wrapText="1"/>
    </xf>
    <xf numFmtId="0" fontId="17" fillId="0" borderId="0" xfId="12" applyFont="1" applyAlignment="1">
      <alignment horizontal="center"/>
    </xf>
    <xf numFmtId="4" fontId="52" fillId="4" borderId="1" xfId="14" applyNumberFormat="1" applyFont="1" applyFill="1" applyBorder="1" applyAlignment="1">
      <alignment horizontal="right" vertical="center"/>
    </xf>
    <xf numFmtId="4" fontId="51" fillId="4" borderId="1" xfId="14" applyNumberFormat="1" applyFont="1" applyFill="1" applyBorder="1" applyAlignment="1">
      <alignment horizontal="right" vertical="center"/>
    </xf>
    <xf numFmtId="0" fontId="52" fillId="4" borderId="5" xfId="13" applyFont="1" applyFill="1" applyBorder="1" applyAlignment="1">
      <alignment horizontal="left" vertical="center" wrapText="1"/>
    </xf>
    <xf numFmtId="0" fontId="51" fillId="0" borderId="1" xfId="13" applyFont="1" applyBorder="1" applyAlignment="1">
      <alignment horizontal="center" vertical="center"/>
    </xf>
    <xf numFmtId="0" fontId="51" fillId="4" borderId="1" xfId="13" applyFont="1" applyFill="1" applyBorder="1" applyAlignment="1">
      <alignment vertical="center" wrapText="1"/>
    </xf>
    <xf numFmtId="43" fontId="51" fillId="0" borderId="1" xfId="14" applyFont="1" applyBorder="1" applyAlignment="1">
      <alignment horizontal="center" vertical="center"/>
    </xf>
    <xf numFmtId="0" fontId="51" fillId="5" borderId="1" xfId="13" applyFont="1" applyFill="1" applyBorder="1" applyAlignment="1">
      <alignment horizontal="center" vertical="center"/>
    </xf>
    <xf numFmtId="0" fontId="51" fillId="5" borderId="1" xfId="13" applyFont="1" applyFill="1" applyBorder="1" applyAlignment="1">
      <alignment horizontal="center" vertical="center" wrapText="1"/>
    </xf>
    <xf numFmtId="0" fontId="51" fillId="4" borderId="1" xfId="13" applyFont="1" applyFill="1" applyBorder="1" applyAlignment="1">
      <alignment vertical="center"/>
    </xf>
    <xf numFmtId="43" fontId="51" fillId="4" borderId="1" xfId="14" applyFont="1" applyFill="1" applyBorder="1" applyAlignment="1">
      <alignment horizontal="center" vertical="center"/>
    </xf>
    <xf numFmtId="4" fontId="25" fillId="0" borderId="22" xfId="2" applyNumberFormat="1" applyFont="1" applyBorder="1" applyAlignment="1">
      <alignment horizontal="right" vertical="center"/>
    </xf>
    <xf numFmtId="0" fontId="32" fillId="0" borderId="1" xfId="6" applyFont="1" applyBorder="1" applyAlignment="1">
      <alignment vertical="center"/>
    </xf>
    <xf numFmtId="0" fontId="55" fillId="0" borderId="1" xfId="4" applyNumberFormat="1" applyFont="1" applyFill="1" applyBorder="1" applyAlignment="1">
      <alignment vertical="top" wrapText="1"/>
    </xf>
    <xf numFmtId="0" fontId="33" fillId="0" borderId="1" xfId="6" applyFont="1" applyBorder="1"/>
    <xf numFmtId="3" fontId="33" fillId="0" borderId="1" xfId="6" applyNumberFormat="1" applyFont="1" applyBorder="1" applyAlignment="1">
      <alignment horizontal="center"/>
    </xf>
    <xf numFmtId="4" fontId="33" fillId="0" borderId="1" xfId="6" applyNumberFormat="1" applyFont="1" applyBorder="1" applyAlignment="1">
      <alignment horizontal="right" vertical="center"/>
    </xf>
    <xf numFmtId="0" fontId="33" fillId="0" borderId="0" xfId="6" applyFont="1"/>
    <xf numFmtId="43" fontId="55" fillId="0" borderId="1" xfId="4" applyFont="1" applyBorder="1" applyAlignment="1">
      <alignment horizontal="left" vertical="center" wrapText="1"/>
    </xf>
    <xf numFmtId="0" fontId="33" fillId="0" borderId="1" xfId="6" applyFont="1" applyBorder="1" applyAlignment="1">
      <alignment horizontal="center" vertical="center"/>
    </xf>
    <xf numFmtId="0" fontId="8" fillId="0" borderId="1" xfId="12" applyFont="1" applyBorder="1" applyAlignment="1">
      <alignment horizontal="center" vertical="center"/>
    </xf>
    <xf numFmtId="0" fontId="2" fillId="0" borderId="1" xfId="4" applyNumberFormat="1" applyFont="1" applyBorder="1" applyAlignment="1">
      <alignment vertical="top" wrapText="1"/>
    </xf>
    <xf numFmtId="4" fontId="8" fillId="0" borderId="1" xfId="12" applyNumberFormat="1" applyFont="1" applyBorder="1" applyAlignment="1">
      <alignment vertical="center"/>
    </xf>
    <xf numFmtId="0" fontId="8" fillId="0" borderId="0" xfId="12" applyFont="1"/>
    <xf numFmtId="0" fontId="2" fillId="0" borderId="1" xfId="4" applyNumberFormat="1" applyFont="1" applyBorder="1" applyAlignment="1">
      <alignment vertical="center" wrapText="1"/>
    </xf>
    <xf numFmtId="0" fontId="8" fillId="0" borderId="1" xfId="12" applyFont="1" applyBorder="1" applyAlignment="1">
      <alignment vertical="center"/>
    </xf>
    <xf numFmtId="0" fontId="8" fillId="0" borderId="1" xfId="6" applyFont="1" applyBorder="1" applyAlignment="1">
      <alignment horizontal="center"/>
    </xf>
    <xf numFmtId="4" fontId="8" fillId="0" borderId="1" xfId="12" applyNumberFormat="1" applyFont="1" applyBorder="1" applyAlignment="1">
      <alignment horizontal="right" vertical="center"/>
    </xf>
    <xf numFmtId="0" fontId="8" fillId="0" borderId="1" xfId="6" applyFont="1" applyBorder="1"/>
    <xf numFmtId="0" fontId="8" fillId="0" borderId="0" xfId="6" applyFont="1"/>
    <xf numFmtId="0" fontId="71" fillId="0" borderId="0" xfId="6" applyFont="1" applyAlignment="1">
      <alignment horizontal="center"/>
    </xf>
    <xf numFmtId="4" fontId="8" fillId="0" borderId="1" xfId="6" applyNumberFormat="1" applyFont="1" applyBorder="1" applyAlignment="1">
      <alignment horizontal="right" vertical="center"/>
    </xf>
    <xf numFmtId="0" fontId="9" fillId="2" borderId="9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17" fillId="0" borderId="0" xfId="3" applyFont="1" applyAlignment="1">
      <alignment horizontal="center"/>
    </xf>
    <xf numFmtId="0" fontId="68" fillId="0" borderId="4" xfId="1" applyFont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8" fillId="2" borderId="7" xfId="3" applyFont="1" applyFill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6" fillId="2" borderId="7" xfId="3" applyFont="1" applyFill="1" applyBorder="1" applyAlignment="1">
      <alignment horizontal="center" vertical="center" wrapText="1"/>
    </xf>
    <xf numFmtId="0" fontId="15" fillId="0" borderId="3" xfId="3" applyFont="1" applyBorder="1" applyAlignment="1">
      <alignment horizontal="center" vertical="center" wrapText="1"/>
    </xf>
    <xf numFmtId="0" fontId="15" fillId="0" borderId="2" xfId="3" applyFont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/>
    </xf>
    <xf numFmtId="0" fontId="8" fillId="0" borderId="3" xfId="3" applyFont="1" applyBorder="1" applyAlignment="1"/>
    <xf numFmtId="0" fontId="8" fillId="0" borderId="2" xfId="3" applyFont="1" applyBorder="1" applyAlignment="1"/>
    <xf numFmtId="0" fontId="8" fillId="2" borderId="8" xfId="6" applyFont="1" applyFill="1" applyBorder="1" applyAlignment="1">
      <alignment horizontal="center"/>
    </xf>
    <xf numFmtId="0" fontId="8" fillId="2" borderId="5" xfId="6" applyFont="1" applyFill="1" applyBorder="1" applyAlignment="1">
      <alignment horizontal="center"/>
    </xf>
    <xf numFmtId="0" fontId="8" fillId="2" borderId="16" xfId="3" applyFont="1" applyFill="1" applyBorder="1" applyAlignment="1">
      <alignment horizontal="center" vertical="center"/>
    </xf>
    <xf numFmtId="0" fontId="8" fillId="2" borderId="10" xfId="3" applyFont="1" applyFill="1" applyBorder="1" applyAlignment="1">
      <alignment horizontal="center" vertical="center"/>
    </xf>
    <xf numFmtId="0" fontId="8" fillId="2" borderId="15" xfId="3" applyFont="1" applyFill="1" applyBorder="1" applyAlignment="1">
      <alignment horizontal="center" vertical="center" wrapText="1"/>
    </xf>
    <xf numFmtId="0" fontId="8" fillId="2" borderId="10" xfId="3" applyFont="1" applyFill="1" applyBorder="1" applyAlignment="1">
      <alignment horizontal="center" vertical="center" wrapText="1"/>
    </xf>
    <xf numFmtId="49" fontId="6" fillId="3" borderId="25" xfId="8" applyNumberFormat="1" applyFont="1" applyFill="1" applyBorder="1" applyAlignment="1" applyProtection="1">
      <alignment horizontal="center" vertical="center" wrapText="1"/>
      <protection locked="0"/>
    </xf>
    <xf numFmtId="49" fontId="6" fillId="3" borderId="22" xfId="8" applyNumberFormat="1" applyFont="1" applyFill="1" applyBorder="1" applyAlignment="1" applyProtection="1">
      <alignment horizontal="center" vertical="center" wrapText="1"/>
      <protection locked="0"/>
    </xf>
    <xf numFmtId="49" fontId="6" fillId="3" borderId="13" xfId="8" applyNumberFormat="1" applyFont="1" applyFill="1" applyBorder="1" applyAlignment="1" applyProtection="1">
      <alignment horizontal="center" vertical="center" wrapText="1"/>
      <protection locked="0"/>
    </xf>
    <xf numFmtId="49" fontId="6" fillId="3" borderId="24" xfId="8" applyNumberFormat="1" applyFont="1" applyFill="1" applyBorder="1" applyAlignment="1" applyProtection="1">
      <alignment horizontal="center" vertical="center" wrapText="1"/>
      <protection locked="0"/>
    </xf>
    <xf numFmtId="49" fontId="6" fillId="3" borderId="18" xfId="8" applyNumberFormat="1" applyFont="1" applyFill="1" applyBorder="1" applyAlignment="1" applyProtection="1">
      <alignment horizontal="center" vertical="center" wrapText="1"/>
      <protection locked="0"/>
    </xf>
    <xf numFmtId="49" fontId="6" fillId="3" borderId="28" xfId="8" applyNumberFormat="1" applyFont="1" applyFill="1" applyBorder="1" applyAlignment="1" applyProtection="1">
      <alignment horizontal="center" vertical="center" wrapText="1"/>
      <protection locked="0"/>
    </xf>
    <xf numFmtId="49" fontId="6" fillId="3" borderId="27" xfId="8" applyNumberFormat="1" applyFont="1" applyFill="1" applyBorder="1" applyAlignment="1" applyProtection="1">
      <alignment horizontal="center" vertical="center" wrapText="1"/>
      <protection locked="0"/>
    </xf>
    <xf numFmtId="49" fontId="6" fillId="3" borderId="19" xfId="8" applyNumberFormat="1" applyFont="1" applyFill="1" applyBorder="1" applyAlignment="1" applyProtection="1">
      <alignment horizontal="center" vertical="center" wrapText="1"/>
      <protection locked="0"/>
    </xf>
    <xf numFmtId="49" fontId="6" fillId="3" borderId="20" xfId="8" applyNumberFormat="1" applyFont="1" applyFill="1" applyBorder="1" applyAlignment="1" applyProtection="1">
      <alignment horizontal="center" vertical="center" wrapText="1"/>
      <protection locked="0"/>
    </xf>
    <xf numFmtId="43" fontId="5" fillId="2" borderId="9" xfId="4" applyFont="1" applyFill="1" applyBorder="1" applyAlignment="1">
      <alignment horizontal="center" vertical="center"/>
    </xf>
    <xf numFmtId="43" fontId="5" fillId="2" borderId="8" xfId="4" applyFont="1" applyFill="1" applyBorder="1" applyAlignment="1">
      <alignment horizontal="center" vertical="center"/>
    </xf>
    <xf numFmtId="43" fontId="5" fillId="2" borderId="5" xfId="4" applyFont="1" applyFill="1" applyBorder="1" applyAlignment="1">
      <alignment horizontal="center" vertical="center"/>
    </xf>
    <xf numFmtId="0" fontId="15" fillId="2" borderId="7" xfId="1" applyFont="1" applyFill="1" applyBorder="1" applyAlignment="1">
      <alignment horizontal="center" vertical="center"/>
    </xf>
    <xf numFmtId="0" fontId="15" fillId="2" borderId="3" xfId="1" applyFont="1" applyFill="1" applyBorder="1" applyAlignment="1">
      <alignment horizontal="center" vertical="center"/>
    </xf>
    <xf numFmtId="0" fontId="15" fillId="2" borderId="2" xfId="1" applyFont="1" applyFill="1" applyBorder="1" applyAlignment="1">
      <alignment horizontal="center" vertical="center"/>
    </xf>
    <xf numFmtId="49" fontId="6" fillId="3" borderId="11" xfId="8" applyNumberFormat="1" applyFont="1" applyFill="1" applyBorder="1" applyAlignment="1" applyProtection="1">
      <alignment horizontal="center" vertical="center" wrapText="1"/>
      <protection locked="0"/>
    </xf>
    <xf numFmtId="49" fontId="6" fillId="3" borderId="34" xfId="8" applyNumberFormat="1" applyFont="1" applyFill="1" applyBorder="1" applyAlignment="1" applyProtection="1">
      <alignment horizontal="center" vertical="center" wrapText="1"/>
      <protection locked="0"/>
    </xf>
    <xf numFmtId="49" fontId="6" fillId="3" borderId="40" xfId="8" applyNumberFormat="1" applyFont="1" applyFill="1" applyBorder="1" applyAlignment="1" applyProtection="1">
      <alignment horizontal="center" vertical="center" wrapText="1"/>
      <protection locked="0"/>
    </xf>
    <xf numFmtId="49" fontId="6" fillId="3" borderId="32" xfId="8" applyNumberFormat="1" applyFont="1" applyFill="1" applyBorder="1" applyAlignment="1" applyProtection="1">
      <alignment horizontal="center" vertical="center" wrapText="1"/>
      <protection locked="0"/>
    </xf>
    <xf numFmtId="49" fontId="6" fillId="3" borderId="0" xfId="8" applyNumberFormat="1" applyFont="1" applyFill="1" applyBorder="1" applyAlignment="1" applyProtection="1">
      <alignment horizontal="center" vertical="center" wrapText="1"/>
      <protection locked="0"/>
    </xf>
    <xf numFmtId="49" fontId="6" fillId="3" borderId="31" xfId="8" applyNumberFormat="1" applyFont="1" applyFill="1" applyBorder="1" applyAlignment="1" applyProtection="1">
      <alignment horizontal="center" vertical="center" wrapText="1"/>
      <protection locked="0"/>
    </xf>
    <xf numFmtId="49" fontId="6" fillId="3" borderId="29" xfId="8" applyNumberFormat="1" applyFont="1" applyFill="1" applyBorder="1" applyAlignment="1" applyProtection="1">
      <alignment horizontal="center" vertical="center" wrapText="1"/>
      <protection locked="0"/>
    </xf>
    <xf numFmtId="49" fontId="6" fillId="3" borderId="9" xfId="8" applyNumberFormat="1" applyFont="1" applyFill="1" applyBorder="1" applyAlignment="1" applyProtection="1">
      <alignment horizontal="center" vertical="center" wrapText="1"/>
      <protection locked="0"/>
    </xf>
    <xf numFmtId="49" fontId="6" fillId="3" borderId="8" xfId="8" applyNumberFormat="1" applyFont="1" applyFill="1" applyBorder="1" applyAlignment="1" applyProtection="1">
      <alignment horizontal="center" vertical="center" wrapText="1"/>
      <protection locked="0"/>
    </xf>
    <xf numFmtId="49" fontId="6" fillId="3" borderId="5" xfId="8" applyNumberFormat="1" applyFont="1" applyFill="1" applyBorder="1" applyAlignment="1" applyProtection="1">
      <alignment horizontal="center" vertical="center" wrapText="1"/>
      <protection locked="0"/>
    </xf>
    <xf numFmtId="49" fontId="6" fillId="3" borderId="30" xfId="8" applyNumberFormat="1" applyFont="1" applyFill="1" applyBorder="1" applyAlignment="1" applyProtection="1">
      <alignment horizontal="center" vertical="center" wrapText="1"/>
      <protection locked="0"/>
    </xf>
    <xf numFmtId="49" fontId="6" fillId="3" borderId="21" xfId="8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1" applyFont="1" applyAlignment="1">
      <alignment horizontal="center" vertical="center"/>
    </xf>
    <xf numFmtId="49" fontId="6" fillId="3" borderId="33" xfId="8" applyNumberFormat="1" applyFont="1" applyFill="1" applyBorder="1" applyAlignment="1" applyProtection="1">
      <alignment horizontal="center" vertical="center" wrapText="1"/>
      <protection locked="0"/>
    </xf>
    <xf numFmtId="49" fontId="6" fillId="3" borderId="35" xfId="8" applyNumberFormat="1" applyFont="1" applyFill="1" applyBorder="1" applyAlignment="1" applyProtection="1">
      <alignment horizontal="center" vertical="center" wrapText="1"/>
      <protection locked="0"/>
    </xf>
    <xf numFmtId="49" fontId="6" fillId="3" borderId="41" xfId="8" applyNumberFormat="1" applyFont="1" applyFill="1" applyBorder="1" applyAlignment="1" applyProtection="1">
      <alignment horizontal="center" vertical="center" wrapText="1"/>
      <protection locked="0"/>
    </xf>
    <xf numFmtId="49" fontId="6" fillId="3" borderId="26" xfId="8" applyNumberFormat="1" applyFont="1" applyFill="1" applyBorder="1" applyAlignment="1" applyProtection="1">
      <alignment horizontal="center" vertical="center" wrapText="1"/>
      <protection locked="0"/>
    </xf>
    <xf numFmtId="49" fontId="6" fillId="3" borderId="23" xfId="8" applyNumberFormat="1" applyFont="1" applyFill="1" applyBorder="1" applyAlignment="1" applyProtection="1">
      <alignment horizontal="center" vertical="center" wrapText="1"/>
      <protection locked="0"/>
    </xf>
    <xf numFmtId="49" fontId="6" fillId="3" borderId="45" xfId="8" applyNumberFormat="1" applyFont="1" applyFill="1" applyBorder="1" applyAlignment="1" applyProtection="1">
      <alignment horizontal="center" vertical="center" wrapText="1"/>
      <protection locked="0"/>
    </xf>
    <xf numFmtId="49" fontId="6" fillId="3" borderId="37" xfId="8" applyNumberFormat="1" applyFont="1" applyFill="1" applyBorder="1" applyAlignment="1" applyProtection="1">
      <alignment horizontal="center" vertical="center" wrapText="1"/>
      <protection locked="0"/>
    </xf>
    <xf numFmtId="49" fontId="6" fillId="3" borderId="36" xfId="8" applyNumberFormat="1" applyFont="1" applyFill="1" applyBorder="1" applyAlignment="1" applyProtection="1">
      <alignment horizontal="center" vertical="center" wrapText="1"/>
      <protection locked="0"/>
    </xf>
    <xf numFmtId="49" fontId="6" fillId="3" borderId="7" xfId="8" applyNumberFormat="1" applyFont="1" applyFill="1" applyBorder="1" applyAlignment="1" applyProtection="1">
      <alignment horizontal="center" vertical="center" wrapText="1"/>
      <protection locked="0"/>
    </xf>
    <xf numFmtId="49" fontId="6" fillId="3" borderId="3" xfId="8" applyNumberFormat="1" applyFont="1" applyFill="1" applyBorder="1" applyAlignment="1" applyProtection="1">
      <alignment horizontal="center" vertical="center" wrapText="1"/>
      <protection locked="0"/>
    </xf>
    <xf numFmtId="49" fontId="6" fillId="3" borderId="2" xfId="8" applyNumberFormat="1" applyFont="1" applyFill="1" applyBorder="1" applyAlignment="1" applyProtection="1">
      <alignment horizontal="center" vertical="center" wrapText="1"/>
      <protection locked="0"/>
    </xf>
    <xf numFmtId="49" fontId="6" fillId="3" borderId="44" xfId="8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9" applyFont="1" applyBorder="1" applyAlignment="1">
      <alignment horizontal="left" vertical="center" wrapText="1"/>
    </xf>
    <xf numFmtId="0" fontId="54" fillId="0" borderId="0" xfId="9" applyFont="1" applyBorder="1" applyAlignment="1">
      <alignment horizontal="left" vertical="center" wrapText="1"/>
    </xf>
    <xf numFmtId="0" fontId="33" fillId="0" borderId="9" xfId="9" applyFont="1" applyBorder="1" applyAlignment="1">
      <alignment horizontal="center" vertical="center"/>
    </xf>
    <xf numFmtId="0" fontId="33" fillId="0" borderId="8" xfId="9" applyFont="1" applyBorder="1" applyAlignment="1">
      <alignment horizontal="center" vertical="center"/>
    </xf>
    <xf numFmtId="0" fontId="33" fillId="0" borderId="5" xfId="9" applyFont="1" applyBorder="1" applyAlignment="1">
      <alignment horizontal="center" vertical="center"/>
    </xf>
    <xf numFmtId="0" fontId="54" fillId="0" borderId="0" xfId="9" applyFont="1" applyBorder="1" applyAlignment="1">
      <alignment horizontal="center" vertical="center" wrapText="1"/>
    </xf>
    <xf numFmtId="0" fontId="64" fillId="0" borderId="4" xfId="13" applyFont="1" applyBorder="1" applyAlignment="1">
      <alignment horizontal="center" vertical="center" wrapText="1"/>
    </xf>
    <xf numFmtId="0" fontId="51" fillId="0" borderId="1" xfId="13" applyFont="1" applyBorder="1" applyAlignment="1">
      <alignment horizontal="center" vertical="center"/>
    </xf>
    <xf numFmtId="0" fontId="51" fillId="4" borderId="1" xfId="13" applyFont="1" applyFill="1" applyBorder="1" applyAlignment="1">
      <alignment vertical="center"/>
    </xf>
    <xf numFmtId="43" fontId="51" fillId="4" borderId="1" xfId="14" applyFont="1" applyFill="1" applyBorder="1" applyAlignment="1">
      <alignment horizontal="center" vertical="center"/>
    </xf>
    <xf numFmtId="0" fontId="51" fillId="0" borderId="3" xfId="13" applyFont="1" applyBorder="1" applyAlignment="1">
      <alignment horizontal="center" vertical="center"/>
    </xf>
    <xf numFmtId="0" fontId="51" fillId="0" borderId="2" xfId="13" applyFont="1" applyBorder="1" applyAlignment="1">
      <alignment horizontal="center" vertical="center"/>
    </xf>
    <xf numFmtId="0" fontId="51" fillId="4" borderId="3" xfId="13" applyFont="1" applyFill="1" applyBorder="1" applyAlignment="1">
      <alignment vertical="center"/>
    </xf>
    <xf numFmtId="0" fontId="51" fillId="4" borderId="2" xfId="13" applyFont="1" applyFill="1" applyBorder="1" applyAlignment="1">
      <alignment vertical="center"/>
    </xf>
    <xf numFmtId="43" fontId="51" fillId="4" borderId="3" xfId="14" applyFont="1" applyFill="1" applyBorder="1" applyAlignment="1">
      <alignment horizontal="center" vertical="center"/>
    </xf>
    <xf numFmtId="43" fontId="51" fillId="4" borderId="2" xfId="14" applyFont="1" applyFill="1" applyBorder="1" applyAlignment="1">
      <alignment horizontal="center" vertical="center"/>
    </xf>
    <xf numFmtId="0" fontId="51" fillId="0" borderId="7" xfId="13" applyFont="1" applyBorder="1" applyAlignment="1">
      <alignment horizontal="center" vertical="center"/>
    </xf>
    <xf numFmtId="0" fontId="65" fillId="4" borderId="7" xfId="13" applyFont="1" applyFill="1" applyBorder="1" applyAlignment="1">
      <alignment vertical="center"/>
    </xf>
    <xf numFmtId="0" fontId="65" fillId="4" borderId="3" xfId="13" applyFont="1" applyFill="1" applyBorder="1" applyAlignment="1">
      <alignment vertical="center"/>
    </xf>
    <xf numFmtId="0" fontId="65" fillId="4" borderId="2" xfId="13" applyFont="1" applyFill="1" applyBorder="1" applyAlignment="1">
      <alignment vertical="center"/>
    </xf>
    <xf numFmtId="0" fontId="52" fillId="4" borderId="9" xfId="13" applyFont="1" applyFill="1" applyBorder="1" applyAlignment="1">
      <alignment horizontal="left" vertical="center" wrapText="1"/>
    </xf>
    <xf numFmtId="0" fontId="52" fillId="4" borderId="8" xfId="13" applyFont="1" applyFill="1" applyBorder="1" applyAlignment="1">
      <alignment horizontal="left" vertical="center" wrapText="1"/>
    </xf>
    <xf numFmtId="0" fontId="52" fillId="4" borderId="5" xfId="13" applyFont="1" applyFill="1" applyBorder="1" applyAlignment="1">
      <alignment horizontal="left" vertical="center" wrapText="1"/>
    </xf>
    <xf numFmtId="43" fontId="51" fillId="4" borderId="7" xfId="14" applyFont="1" applyFill="1" applyBorder="1" applyAlignment="1">
      <alignment horizontal="center" vertical="center"/>
    </xf>
    <xf numFmtId="0" fontId="51" fillId="4" borderId="7" xfId="13" applyFont="1" applyFill="1" applyBorder="1" applyAlignment="1">
      <alignment vertical="center"/>
    </xf>
    <xf numFmtId="0" fontId="65" fillId="4" borderId="7" xfId="13" applyFont="1" applyFill="1" applyBorder="1" applyAlignment="1">
      <alignment vertical="center" wrapText="1"/>
    </xf>
    <xf numFmtId="0" fontId="65" fillId="4" borderId="3" xfId="13" applyFont="1" applyFill="1" applyBorder="1" applyAlignment="1">
      <alignment vertical="center" wrapText="1"/>
    </xf>
    <xf numFmtId="0" fontId="65" fillId="4" borderId="2" xfId="13" applyFont="1" applyFill="1" applyBorder="1" applyAlignment="1">
      <alignment vertical="center" wrapText="1"/>
    </xf>
    <xf numFmtId="43" fontId="51" fillId="0" borderId="7" xfId="14" applyFont="1" applyBorder="1" applyAlignment="1">
      <alignment horizontal="center" vertical="center"/>
    </xf>
    <xf numFmtId="43" fontId="51" fillId="0" borderId="3" xfId="14" applyFont="1" applyBorder="1" applyAlignment="1">
      <alignment horizontal="center" vertical="center"/>
    </xf>
    <xf numFmtId="43" fontId="51" fillId="0" borderId="2" xfId="14" applyFont="1" applyBorder="1" applyAlignment="1">
      <alignment horizontal="center" vertical="center"/>
    </xf>
    <xf numFmtId="0" fontId="51" fillId="4" borderId="1" xfId="13" applyFont="1" applyFill="1" applyBorder="1" applyAlignment="1">
      <alignment vertical="center" wrapText="1"/>
    </xf>
    <xf numFmtId="43" fontId="51" fillId="0" borderId="1" xfId="14" applyFont="1" applyBorder="1" applyAlignment="1">
      <alignment horizontal="center" vertical="center"/>
    </xf>
    <xf numFmtId="0" fontId="51" fillId="4" borderId="7" xfId="13" applyFont="1" applyFill="1" applyBorder="1" applyAlignment="1">
      <alignment vertical="center" wrapText="1"/>
    </xf>
    <xf numFmtId="0" fontId="51" fillId="4" borderId="3" xfId="13" applyFont="1" applyFill="1" applyBorder="1" applyAlignment="1">
      <alignment vertical="center" wrapText="1"/>
    </xf>
    <xf numFmtId="0" fontId="51" fillId="4" borderId="2" xfId="13" applyFont="1" applyFill="1" applyBorder="1" applyAlignment="1">
      <alignment vertical="center" wrapText="1"/>
    </xf>
    <xf numFmtId="4" fontId="52" fillId="4" borderId="1" xfId="14" applyNumberFormat="1" applyFont="1" applyFill="1" applyBorder="1" applyAlignment="1">
      <alignment horizontal="right" vertical="center"/>
    </xf>
    <xf numFmtId="4" fontId="51" fillId="4" borderId="1" xfId="14" applyNumberFormat="1" applyFont="1" applyFill="1" applyBorder="1" applyAlignment="1">
      <alignment horizontal="right" vertical="center"/>
    </xf>
    <xf numFmtId="0" fontId="51" fillId="5" borderId="1" xfId="13" applyFont="1" applyFill="1" applyBorder="1" applyAlignment="1">
      <alignment horizontal="center" vertical="center"/>
    </xf>
    <xf numFmtId="0" fontId="63" fillId="0" borderId="6" xfId="13" applyFont="1" applyBorder="1" applyAlignment="1">
      <alignment horizontal="center"/>
    </xf>
    <xf numFmtId="0" fontId="51" fillId="5" borderId="1" xfId="13" applyFont="1" applyFill="1" applyBorder="1" applyAlignment="1">
      <alignment horizontal="center" vertical="center" wrapText="1"/>
    </xf>
    <xf numFmtId="0" fontId="51" fillId="5" borderId="9" xfId="13" applyFont="1" applyFill="1" applyBorder="1" applyAlignment="1">
      <alignment horizontal="center" vertical="center"/>
    </xf>
    <xf numFmtId="0" fontId="51" fillId="5" borderId="5" xfId="13" applyFont="1" applyFill="1" applyBorder="1" applyAlignment="1">
      <alignment horizontal="center" vertical="center"/>
    </xf>
    <xf numFmtId="4" fontId="51" fillId="5" borderId="1" xfId="14" applyNumberFormat="1" applyFont="1" applyFill="1" applyBorder="1" applyAlignment="1">
      <alignment horizontal="right" vertical="center"/>
    </xf>
    <xf numFmtId="0" fontId="31" fillId="0" borderId="1" xfId="6" applyFont="1" applyBorder="1" applyAlignment="1">
      <alignment horizontal="center" vertical="center"/>
    </xf>
    <xf numFmtId="0" fontId="37" fillId="0" borderId="0" xfId="6" applyFont="1" applyAlignment="1">
      <alignment horizontal="center" vertical="center"/>
    </xf>
    <xf numFmtId="0" fontId="31" fillId="2" borderId="1" xfId="6" applyFont="1" applyFill="1" applyBorder="1" applyAlignment="1">
      <alignment horizontal="center" vertical="center"/>
    </xf>
    <xf numFmtId="0" fontId="31" fillId="2" borderId="1" xfId="6" applyFont="1" applyFill="1" applyBorder="1" applyAlignment="1">
      <alignment horizontal="center" vertical="center" wrapText="1"/>
    </xf>
    <xf numFmtId="0" fontId="31" fillId="2" borderId="7" xfId="6" applyFont="1" applyFill="1" applyBorder="1" applyAlignment="1">
      <alignment horizontal="center" vertical="center" wrapText="1"/>
    </xf>
    <xf numFmtId="0" fontId="31" fillId="2" borderId="3" xfId="6" applyFont="1" applyFill="1" applyBorder="1" applyAlignment="1">
      <alignment horizontal="center" vertical="center"/>
    </xf>
    <xf numFmtId="0" fontId="31" fillId="2" borderId="2" xfId="6" applyFont="1" applyFill="1" applyBorder="1" applyAlignment="1">
      <alignment horizontal="center" vertical="center"/>
    </xf>
    <xf numFmtId="0" fontId="38" fillId="0" borderId="0" xfId="6" applyFont="1" applyAlignment="1">
      <alignment horizontal="center" vertical="center"/>
    </xf>
    <xf numFmtId="0" fontId="33" fillId="0" borderId="9" xfId="12" applyFont="1" applyFill="1" applyBorder="1" applyAlignment="1">
      <alignment horizontal="center" vertical="center"/>
    </xf>
    <xf numFmtId="0" fontId="33" fillId="0" borderId="8" xfId="12" applyFont="1" applyFill="1" applyBorder="1" applyAlignment="1">
      <alignment horizontal="center" vertical="center"/>
    </xf>
    <xf numFmtId="0" fontId="33" fillId="0" borderId="5" xfId="12" applyFont="1" applyFill="1" applyBorder="1" applyAlignment="1">
      <alignment horizontal="center" vertical="center"/>
    </xf>
    <xf numFmtId="170" fontId="8" fillId="2" borderId="9" xfId="6" applyNumberFormat="1" applyFont="1" applyFill="1" applyBorder="1" applyAlignment="1">
      <alignment horizontal="center" vertical="center" wrapText="1"/>
    </xf>
    <xf numFmtId="170" fontId="8" fillId="2" borderId="5" xfId="6" applyNumberFormat="1" applyFont="1" applyFill="1" applyBorder="1" applyAlignment="1">
      <alignment horizontal="center" vertical="center" wrapText="1"/>
    </xf>
    <xf numFmtId="0" fontId="8" fillId="2" borderId="7" xfId="6" applyFont="1" applyFill="1" applyBorder="1" applyAlignment="1">
      <alignment horizontal="center" vertical="center"/>
    </xf>
    <xf numFmtId="0" fontId="8" fillId="2" borderId="2" xfId="6" applyFont="1" applyFill="1" applyBorder="1" applyAlignment="1">
      <alignment horizontal="center" vertical="center"/>
    </xf>
    <xf numFmtId="0" fontId="8" fillId="2" borderId="7" xfId="6" applyFont="1" applyFill="1" applyBorder="1" applyAlignment="1">
      <alignment horizontal="center" vertical="center" wrapText="1"/>
    </xf>
    <xf numFmtId="0" fontId="8" fillId="2" borderId="2" xfId="6" applyFont="1" applyFill="1" applyBorder="1" applyAlignment="1">
      <alignment horizontal="center" vertical="center" wrapText="1"/>
    </xf>
    <xf numFmtId="0" fontId="17" fillId="0" borderId="0" xfId="12" applyFont="1" applyAlignment="1">
      <alignment horizontal="center"/>
    </xf>
    <xf numFmtId="0" fontId="60" fillId="0" borderId="4" xfId="0" applyFont="1" applyBorder="1" applyAlignment="1">
      <alignment horizontal="center" vertical="center" wrapText="1"/>
    </xf>
    <xf numFmtId="170" fontId="16" fillId="2" borderId="1" xfId="6" applyNumberFormat="1" applyFont="1" applyFill="1" applyBorder="1" applyAlignment="1">
      <alignment horizontal="center" vertical="center" wrapText="1"/>
    </xf>
    <xf numFmtId="4" fontId="60" fillId="0" borderId="9" xfId="6" applyNumberFormat="1" applyFont="1" applyBorder="1" applyAlignment="1">
      <alignment horizontal="center" vertical="top" wrapText="1"/>
    </xf>
    <xf numFmtId="4" fontId="60" fillId="0" borderId="5" xfId="6" applyNumberFormat="1" applyFont="1" applyBorder="1" applyAlignment="1">
      <alignment horizontal="center" vertical="top" wrapText="1"/>
    </xf>
    <xf numFmtId="4" fontId="61" fillId="0" borderId="9" xfId="6" applyNumberFormat="1" applyFont="1" applyBorder="1" applyAlignment="1">
      <alignment horizontal="center" vertical="top" wrapText="1"/>
    </xf>
    <xf numFmtId="4" fontId="61" fillId="0" borderId="5" xfId="6" applyNumberFormat="1" applyFont="1" applyBorder="1" applyAlignment="1">
      <alignment horizontal="center" vertical="top" wrapText="1"/>
    </xf>
    <xf numFmtId="4" fontId="61" fillId="0" borderId="9" xfId="6" applyNumberFormat="1" applyFont="1" applyBorder="1" applyAlignment="1">
      <alignment horizontal="center" vertical="center" wrapText="1"/>
    </xf>
    <xf numFmtId="4" fontId="61" fillId="0" borderId="5" xfId="6" applyNumberFormat="1" applyFont="1" applyBorder="1" applyAlignment="1">
      <alignment horizontal="center" vertical="center" wrapText="1"/>
    </xf>
    <xf numFmtId="0" fontId="58" fillId="0" borderId="9" xfId="6" applyFont="1" applyBorder="1" applyAlignment="1">
      <alignment horizontal="center" vertical="center" wrapText="1"/>
    </xf>
    <xf numFmtId="0" fontId="58" fillId="0" borderId="8" xfId="6" applyFont="1" applyBorder="1" applyAlignment="1">
      <alignment horizontal="center" vertical="center" wrapText="1"/>
    </xf>
    <xf numFmtId="0" fontId="58" fillId="0" borderId="5" xfId="6" applyFont="1" applyBorder="1" applyAlignment="1">
      <alignment horizontal="center" vertical="center" wrapText="1"/>
    </xf>
    <xf numFmtId="0" fontId="17" fillId="0" borderId="0" xfId="6" applyFont="1" applyBorder="1" applyAlignment="1">
      <alignment horizontal="center" vertical="center" wrapText="1"/>
    </xf>
    <xf numFmtId="0" fontId="43" fillId="0" borderId="2" xfId="10" applyFont="1" applyBorder="1" applyAlignment="1">
      <alignment horizontal="center" vertical="top" wrapText="1"/>
    </xf>
    <xf numFmtId="0" fontId="42" fillId="2" borderId="1" xfId="6" applyFont="1" applyFill="1" applyBorder="1" applyAlignment="1">
      <alignment horizontal="center" vertical="center" wrapText="1"/>
    </xf>
    <xf numFmtId="0" fontId="43" fillId="0" borderId="2" xfId="6" applyFont="1" applyBorder="1" applyAlignment="1">
      <alignment horizontal="center" vertical="top" wrapText="1"/>
    </xf>
    <xf numFmtId="0" fontId="43" fillId="0" borderId="3" xfId="6" applyFont="1" applyBorder="1" applyAlignment="1">
      <alignment horizontal="center" vertical="top" wrapText="1"/>
    </xf>
    <xf numFmtId="0" fontId="43" fillId="0" borderId="2" xfId="5" applyFont="1" applyBorder="1" applyAlignment="1">
      <alignment horizontal="center" vertical="top" wrapText="1"/>
    </xf>
    <xf numFmtId="0" fontId="42" fillId="0" borderId="1" xfId="6" applyFont="1" applyBorder="1" applyAlignment="1">
      <alignment horizontal="center" vertical="top" wrapText="1"/>
    </xf>
    <xf numFmtId="0" fontId="42" fillId="0" borderId="1" xfId="6" applyFont="1" applyBorder="1" applyAlignment="1">
      <alignment horizontal="right" vertical="center" wrapText="1"/>
    </xf>
    <xf numFmtId="0" fontId="43" fillId="0" borderId="1" xfId="21" applyFont="1" applyBorder="1" applyAlignment="1">
      <alignment horizontal="center" vertical="top" wrapText="1"/>
    </xf>
    <xf numFmtId="0" fontId="47" fillId="0" borderId="0" xfId="6" applyFont="1" applyAlignment="1">
      <alignment horizontal="center" wrapText="1"/>
    </xf>
    <xf numFmtId="0" fontId="46" fillId="0" borderId="0" xfId="6" applyFont="1" applyAlignment="1">
      <alignment wrapText="1"/>
    </xf>
    <xf numFmtId="0" fontId="42" fillId="0" borderId="1" xfId="6" applyFont="1" applyBorder="1" applyAlignment="1">
      <alignment horizontal="center" vertical="center" wrapText="1"/>
    </xf>
    <xf numFmtId="0" fontId="42" fillId="2" borderId="44" xfId="6" applyFont="1" applyFill="1" applyBorder="1" applyAlignment="1">
      <alignment horizontal="center" vertical="top" wrapText="1"/>
    </xf>
    <xf numFmtId="0" fontId="42" fillId="2" borderId="6" xfId="6" applyFont="1" applyFill="1" applyBorder="1" applyAlignment="1">
      <alignment horizontal="center" vertical="top" wrapText="1"/>
    </xf>
    <xf numFmtId="0" fontId="42" fillId="2" borderId="16" xfId="6" applyFont="1" applyFill="1" applyBorder="1" applyAlignment="1">
      <alignment horizontal="center" vertical="top" wrapText="1"/>
    </xf>
    <xf numFmtId="0" fontId="42" fillId="2" borderId="15" xfId="6" applyFont="1" applyFill="1" applyBorder="1" applyAlignment="1">
      <alignment horizontal="center" vertical="top" wrapText="1"/>
    </xf>
    <xf numFmtId="0" fontId="42" fillId="2" borderId="4" xfId="6" applyFont="1" applyFill="1" applyBorder="1" applyAlignment="1">
      <alignment horizontal="center" vertical="top" wrapText="1"/>
    </xf>
    <xf numFmtId="0" fontId="42" fillId="2" borderId="10" xfId="6" applyFont="1" applyFill="1" applyBorder="1" applyAlignment="1">
      <alignment horizontal="center" vertical="top" wrapText="1"/>
    </xf>
    <xf numFmtId="0" fontId="45" fillId="0" borderId="7" xfId="6" applyFont="1" applyBorder="1" applyAlignment="1">
      <alignment horizontal="center" vertical="top" wrapText="1"/>
    </xf>
    <xf numFmtId="0" fontId="42" fillId="2" borderId="7" xfId="6" applyFont="1" applyFill="1" applyBorder="1" applyAlignment="1">
      <alignment horizontal="center" vertical="center" wrapText="1"/>
    </xf>
    <xf numFmtId="0" fontId="42" fillId="2" borderId="2" xfId="6" applyFont="1" applyFill="1" applyBorder="1" applyAlignment="1">
      <alignment horizontal="center" vertical="center" wrapText="1"/>
    </xf>
  </cellXfs>
  <cellStyles count="22">
    <cellStyle name="Dziesiętny 2" xfId="2"/>
    <cellStyle name="Dziesiętny 2 2" xfId="4"/>
    <cellStyle name="Dziesiętny 2 2 2 2" xfId="20"/>
    <cellStyle name="Dziesiętny 3" xfId="7"/>
    <cellStyle name="Dziesiętny 3 2" xfId="19"/>
    <cellStyle name="Dziesiętny 4" xfId="14"/>
    <cellStyle name="Dziesiętny 5" xfId="17"/>
    <cellStyle name="Normalny" xfId="0" builtinId="0"/>
    <cellStyle name="Normalny 2" xfId="3"/>
    <cellStyle name="Normalny 3" xfId="5"/>
    <cellStyle name="Normalny 3 2" xfId="18"/>
    <cellStyle name="Normalny 4" xfId="11"/>
    <cellStyle name="Normalny 5" xfId="13"/>
    <cellStyle name="Normalny_Kopia Projekt Uchwała budżetowa na rok 2012 załączniki 1,2,3,4+T1,T2,T2a,T3 roboczy" xfId="6"/>
    <cellStyle name="Normalny_planowane dochody i wydatki  2011 r z podziałem." xfId="1"/>
    <cellStyle name="Normalny_Projekt Uchwała WPF na lata 2012-2016 załącznik 1" xfId="15"/>
    <cellStyle name="Normalny_Uchwała budżetowa na rok 2011 załączniki 1,2,3,+T1,T2,T3" xfId="8"/>
    <cellStyle name="Normalny_Uchwała Budżetowa na rok 2013 załączniki" xfId="10"/>
    <cellStyle name="Normalny_Uchwała Budżetowa na rok 2013 załączniki 2" xfId="21"/>
    <cellStyle name="Normalny_Uchwała Rady Gminy Nr XVII.100.12 z dn. 27.09.2012 r. T1,T2,T2a+zał.1" xfId="9"/>
    <cellStyle name="Normalny_Uchwała Rady Gminy Nr XX.120.12 z dn. 28.12.2012 r. T1,T2,T2a+zał.1" xfId="12"/>
    <cellStyle name="Normalny_Zarządzenie Wójta Nr 3 z dn. 13.02.2012 r. załącznik 1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workbookViewId="0">
      <selection activeCell="C90" sqref="C90"/>
    </sheetView>
  </sheetViews>
  <sheetFormatPr defaultColWidth="10.33203125" defaultRowHeight="13.8"/>
  <cols>
    <col min="1" max="1" width="7" style="3" customWidth="1"/>
    <col min="2" max="2" width="4.88671875" style="112" customWidth="1"/>
    <col min="3" max="3" width="38.33203125" style="1" customWidth="1"/>
    <col min="4" max="4" width="11.44140625" style="2" customWidth="1"/>
    <col min="5" max="5" width="11.109375" style="1" customWidth="1"/>
    <col min="6" max="6" width="10.5546875" style="1" customWidth="1"/>
    <col min="7" max="7" width="12.33203125" style="1" bestFit="1" customWidth="1"/>
    <col min="8" max="16384" width="10.33203125" style="1"/>
  </cols>
  <sheetData>
    <row r="1" spans="1:10" s="12" customFormat="1" ht="19.5" customHeight="1">
      <c r="A1" s="163" t="s">
        <v>216</v>
      </c>
      <c r="B1" s="113"/>
      <c r="C1" s="426" t="s">
        <v>250</v>
      </c>
      <c r="D1" s="426"/>
      <c r="E1" s="426"/>
      <c r="F1" s="426"/>
    </row>
    <row r="2" spans="1:10" s="12" customFormat="1" ht="15.6">
      <c r="A2" s="163"/>
      <c r="B2" s="113"/>
      <c r="C2" s="19"/>
      <c r="D2" s="18"/>
      <c r="E2" s="427"/>
      <c r="F2" s="428"/>
    </row>
    <row r="3" spans="1:10" s="12" customFormat="1" ht="14.25" customHeight="1">
      <c r="A3" s="429" t="s">
        <v>68</v>
      </c>
      <c r="B3" s="432" t="s">
        <v>67</v>
      </c>
      <c r="C3" s="435" t="s">
        <v>66</v>
      </c>
      <c r="D3" s="438" t="s">
        <v>220</v>
      </c>
      <c r="E3" s="438"/>
      <c r="F3" s="439"/>
    </row>
    <row r="4" spans="1:10" s="12" customFormat="1">
      <c r="A4" s="430"/>
      <c r="B4" s="433"/>
      <c r="C4" s="436"/>
      <c r="D4" s="440" t="s">
        <v>65</v>
      </c>
      <c r="E4" s="442" t="s">
        <v>64</v>
      </c>
      <c r="F4" s="443"/>
    </row>
    <row r="5" spans="1:10" s="12" customFormat="1" ht="15" customHeight="1">
      <c r="A5" s="431"/>
      <c r="B5" s="434"/>
      <c r="C5" s="437"/>
      <c r="D5" s="441"/>
      <c r="E5" s="17" t="s">
        <v>63</v>
      </c>
      <c r="F5" s="16" t="s">
        <v>62</v>
      </c>
    </row>
    <row r="6" spans="1:10" s="12" customFormat="1" ht="9" customHeight="1">
      <c r="A6" s="14">
        <v>1</v>
      </c>
      <c r="B6" s="15">
        <v>2</v>
      </c>
      <c r="C6" s="14">
        <v>3</v>
      </c>
      <c r="D6" s="13">
        <v>5</v>
      </c>
      <c r="E6" s="13">
        <v>6</v>
      </c>
      <c r="F6" s="13">
        <v>7</v>
      </c>
    </row>
    <row r="7" spans="1:10" s="117" customFormat="1" ht="15" customHeight="1">
      <c r="A7" s="115">
        <v>10</v>
      </c>
      <c r="B7" s="115"/>
      <c r="C7" s="147" t="s">
        <v>61</v>
      </c>
      <c r="D7" s="116">
        <f>D8+D11</f>
        <v>763358</v>
      </c>
      <c r="E7" s="116">
        <f>E8+E11</f>
        <v>68950</v>
      </c>
      <c r="F7" s="116">
        <f>F8+F11</f>
        <v>694408</v>
      </c>
    </row>
    <row r="8" spans="1:10" s="117" customFormat="1" ht="15" customHeight="1">
      <c r="A8" s="118" t="s">
        <v>60</v>
      </c>
      <c r="B8" s="118"/>
      <c r="C8" s="148" t="s">
        <v>59</v>
      </c>
      <c r="D8" s="119">
        <f>SUM(D9:D10)</f>
        <v>760408</v>
      </c>
      <c r="E8" s="119">
        <f>E9+E10</f>
        <v>66000</v>
      </c>
      <c r="F8" s="119">
        <f>F9+F10</f>
        <v>694408</v>
      </c>
    </row>
    <row r="9" spans="1:10" s="117" customFormat="1" ht="30.6">
      <c r="A9" s="118"/>
      <c r="B9" s="118" t="s">
        <v>18</v>
      </c>
      <c r="C9" s="162" t="s">
        <v>343</v>
      </c>
      <c r="D9" s="119">
        <f>SUM(E9:F9)</f>
        <v>66000</v>
      </c>
      <c r="E9" s="119">
        <v>66000</v>
      </c>
      <c r="F9" s="119"/>
      <c r="H9" s="161"/>
      <c r="I9" s="159"/>
      <c r="J9" s="160"/>
    </row>
    <row r="10" spans="1:10" s="117" customFormat="1" ht="31.8" customHeight="1">
      <c r="A10" s="118"/>
      <c r="B10" s="118" t="s">
        <v>313</v>
      </c>
      <c r="C10" s="256" t="s">
        <v>314</v>
      </c>
      <c r="D10" s="119">
        <f>SUM(E10:F10)</f>
        <v>694408</v>
      </c>
      <c r="E10" s="119"/>
      <c r="F10" s="119">
        <v>694408</v>
      </c>
      <c r="H10" s="161"/>
      <c r="I10" s="159"/>
      <c r="J10" s="160"/>
    </row>
    <row r="11" spans="1:10" s="117" customFormat="1" ht="15" customHeight="1">
      <c r="A11" s="118" t="s">
        <v>58</v>
      </c>
      <c r="B11" s="118"/>
      <c r="C11" s="148" t="s">
        <v>5</v>
      </c>
      <c r="D11" s="119">
        <f>E12</f>
        <v>2950</v>
      </c>
      <c r="E11" s="119">
        <f>E12</f>
        <v>2950</v>
      </c>
      <c r="F11" s="119"/>
      <c r="H11" s="161"/>
      <c r="I11" s="159"/>
      <c r="J11" s="160"/>
    </row>
    <row r="12" spans="1:10" s="117" customFormat="1" ht="15" customHeight="1">
      <c r="A12" s="121"/>
      <c r="B12" s="121" t="s">
        <v>22</v>
      </c>
      <c r="C12" s="149" t="s">
        <v>203</v>
      </c>
      <c r="D12" s="119">
        <f>SUM(E12:F12)</f>
        <v>2950</v>
      </c>
      <c r="E12" s="119">
        <v>2950</v>
      </c>
      <c r="F12" s="119"/>
    </row>
    <row r="13" spans="1:10" s="117" customFormat="1" ht="15" customHeight="1">
      <c r="A13" s="122">
        <v>700</v>
      </c>
      <c r="B13" s="122"/>
      <c r="C13" s="147" t="s">
        <v>57</v>
      </c>
      <c r="D13" s="116">
        <f>D14</f>
        <v>93456</v>
      </c>
      <c r="E13" s="116">
        <f>E14</f>
        <v>43456</v>
      </c>
      <c r="F13" s="116">
        <f>F14</f>
        <v>50000</v>
      </c>
    </row>
    <row r="14" spans="1:10" s="117" customFormat="1" ht="15" customHeight="1">
      <c r="A14" s="123">
        <v>70005</v>
      </c>
      <c r="B14" s="123"/>
      <c r="C14" s="148" t="s">
        <v>56</v>
      </c>
      <c r="D14" s="119">
        <f>SUM(D15:D17)</f>
        <v>93456</v>
      </c>
      <c r="E14" s="119">
        <f>SUM(E15:E17)</f>
        <v>43456</v>
      </c>
      <c r="F14" s="119">
        <f>SUM(F15:F17)</f>
        <v>50000</v>
      </c>
    </row>
    <row r="15" spans="1:10" s="117" customFormat="1" ht="20.399999999999999">
      <c r="A15" s="121"/>
      <c r="B15" s="121" t="s">
        <v>199</v>
      </c>
      <c r="C15" s="256" t="s">
        <v>200</v>
      </c>
      <c r="D15" s="119">
        <f>SUM(E15:F15)</f>
        <v>456</v>
      </c>
      <c r="E15" s="119">
        <v>456</v>
      </c>
      <c r="F15" s="119"/>
    </row>
    <row r="16" spans="1:10" s="117" customFormat="1" ht="20.399999999999999">
      <c r="A16" s="121"/>
      <c r="B16" s="121" t="s">
        <v>22</v>
      </c>
      <c r="C16" s="266" t="s">
        <v>201</v>
      </c>
      <c r="D16" s="119">
        <f>SUM(E16:F16)</f>
        <v>43000</v>
      </c>
      <c r="E16" s="119">
        <v>43000</v>
      </c>
      <c r="F16" s="119"/>
    </row>
    <row r="17" spans="1:6" s="117" customFormat="1" ht="20.399999999999999">
      <c r="A17" s="121"/>
      <c r="B17" s="121" t="s">
        <v>319</v>
      </c>
      <c r="C17" s="266" t="s">
        <v>328</v>
      </c>
      <c r="D17" s="119">
        <f>SUM(E17:F17)</f>
        <v>50000</v>
      </c>
      <c r="E17" s="119"/>
      <c r="F17" s="119">
        <v>50000</v>
      </c>
    </row>
    <row r="18" spans="1:6" s="117" customFormat="1" ht="15" customHeight="1">
      <c r="A18" s="122">
        <v>750</v>
      </c>
      <c r="B18" s="122"/>
      <c r="C18" s="147" t="s">
        <v>54</v>
      </c>
      <c r="D18" s="116">
        <f>D19+D21</f>
        <v>48755</v>
      </c>
      <c r="E18" s="116">
        <f>E19+E21</f>
        <v>48755</v>
      </c>
      <c r="F18" s="116"/>
    </row>
    <row r="19" spans="1:6" s="117" customFormat="1" ht="15" customHeight="1">
      <c r="A19" s="123">
        <v>75011</v>
      </c>
      <c r="B19" s="123"/>
      <c r="C19" s="148" t="s">
        <v>53</v>
      </c>
      <c r="D19" s="119">
        <f>D20</f>
        <v>46755</v>
      </c>
      <c r="E19" s="119">
        <f>E20</f>
        <v>46755</v>
      </c>
      <c r="F19" s="116"/>
    </row>
    <row r="20" spans="1:6" s="117" customFormat="1" ht="49.2" customHeight="1">
      <c r="A20" s="121"/>
      <c r="B20" s="121">
        <v>2010</v>
      </c>
      <c r="C20" s="149" t="s">
        <v>243</v>
      </c>
      <c r="D20" s="119">
        <f>SUM(E20:F20)</f>
        <v>46755</v>
      </c>
      <c r="E20" s="119">
        <v>46755</v>
      </c>
      <c r="F20" s="119"/>
    </row>
    <row r="21" spans="1:6" s="117" customFormat="1" ht="15" customHeight="1">
      <c r="A21" s="123">
        <v>75023</v>
      </c>
      <c r="B21" s="123"/>
      <c r="C21" s="148" t="s">
        <v>52</v>
      </c>
      <c r="D21" s="119">
        <f>SUM(D22:D23)</f>
        <v>2000</v>
      </c>
      <c r="E21" s="119">
        <f>SUM(E22:E23)</f>
        <v>2000</v>
      </c>
      <c r="F21" s="119"/>
    </row>
    <row r="22" spans="1:6" s="117" customFormat="1" ht="15" customHeight="1">
      <c r="A22" s="121"/>
      <c r="B22" s="118" t="s">
        <v>18</v>
      </c>
      <c r="C22" s="148" t="s">
        <v>237</v>
      </c>
      <c r="D22" s="119">
        <f>SUM(E22:F22)</f>
        <v>1000</v>
      </c>
      <c r="E22" s="119">
        <v>1000</v>
      </c>
      <c r="F22" s="119"/>
    </row>
    <row r="23" spans="1:6" s="117" customFormat="1" ht="20.399999999999999">
      <c r="A23" s="121"/>
      <c r="B23" s="121" t="s">
        <v>51</v>
      </c>
      <c r="C23" s="148" t="s">
        <v>202</v>
      </c>
      <c r="D23" s="119">
        <f>SUM(E23:F23)</f>
        <v>1000</v>
      </c>
      <c r="E23" s="119">
        <v>1000</v>
      </c>
      <c r="F23" s="119"/>
    </row>
    <row r="24" spans="1:6" s="117" customFormat="1" ht="20.399999999999999">
      <c r="A24" s="122">
        <v>751</v>
      </c>
      <c r="B24" s="122"/>
      <c r="C24" s="137" t="s">
        <v>50</v>
      </c>
      <c r="D24" s="116">
        <f>D26</f>
        <v>1300</v>
      </c>
      <c r="E24" s="116">
        <f>E26</f>
        <v>1300</v>
      </c>
      <c r="F24" s="116"/>
    </row>
    <row r="25" spans="1:6" s="117" customFormat="1" ht="20.399999999999999">
      <c r="A25" s="123">
        <v>75101</v>
      </c>
      <c r="B25" s="123"/>
      <c r="C25" s="139" t="s">
        <v>49</v>
      </c>
      <c r="D25" s="119">
        <f>D26</f>
        <v>1300</v>
      </c>
      <c r="E25" s="119">
        <f>E26</f>
        <v>1300</v>
      </c>
      <c r="F25" s="116"/>
    </row>
    <row r="26" spans="1:6" s="117" customFormat="1" ht="39.6" customHeight="1">
      <c r="A26" s="121"/>
      <c r="B26" s="121">
        <v>2010</v>
      </c>
      <c r="C26" s="149" t="s">
        <v>322</v>
      </c>
      <c r="D26" s="119">
        <f>SUM(E26:F26)</f>
        <v>1300</v>
      </c>
      <c r="E26" s="119">
        <v>1300</v>
      </c>
      <c r="F26" s="119"/>
    </row>
    <row r="27" spans="1:6" s="117" customFormat="1" ht="31.2" customHeight="1">
      <c r="A27" s="122">
        <v>756</v>
      </c>
      <c r="B27" s="122"/>
      <c r="C27" s="140" t="s">
        <v>48</v>
      </c>
      <c r="D27" s="116">
        <f>+D28+D30+D37+D46+D51</f>
        <v>6893161</v>
      </c>
      <c r="E27" s="116">
        <f>+E28+E30+E37+E46+E51</f>
        <v>6893161</v>
      </c>
      <c r="F27" s="116"/>
    </row>
    <row r="28" spans="1:6" s="117" customFormat="1" ht="15" customHeight="1">
      <c r="A28" s="124">
        <v>75601</v>
      </c>
      <c r="B28" s="124"/>
      <c r="C28" s="149" t="s">
        <v>47</v>
      </c>
      <c r="D28" s="119">
        <f>D29</f>
        <v>10000</v>
      </c>
      <c r="E28" s="119">
        <f>E29</f>
        <v>10000</v>
      </c>
      <c r="F28" s="119"/>
    </row>
    <row r="29" spans="1:6" s="117" customFormat="1" ht="30.6">
      <c r="A29" s="121"/>
      <c r="B29" s="121" t="s">
        <v>46</v>
      </c>
      <c r="C29" s="139" t="s">
        <v>208</v>
      </c>
      <c r="D29" s="119">
        <f>SUM(E29:F29)</f>
        <v>10000</v>
      </c>
      <c r="E29" s="119">
        <v>10000</v>
      </c>
      <c r="F29" s="119"/>
    </row>
    <row r="30" spans="1:6" s="117" customFormat="1" ht="30.6">
      <c r="A30" s="124">
        <v>75615</v>
      </c>
      <c r="B30" s="124"/>
      <c r="C30" s="138" t="s">
        <v>45</v>
      </c>
      <c r="D30" s="119">
        <f>SUM(D31:D36)</f>
        <v>1170650</v>
      </c>
      <c r="E30" s="119">
        <f>SUM(E31:E36)</f>
        <v>1170650</v>
      </c>
      <c r="F30" s="119"/>
    </row>
    <row r="31" spans="1:6" s="117" customFormat="1" ht="15" customHeight="1">
      <c r="A31" s="121"/>
      <c r="B31" s="121" t="s">
        <v>44</v>
      </c>
      <c r="C31" s="148" t="s">
        <v>204</v>
      </c>
      <c r="D31" s="119">
        <f t="shared" ref="D31:D36" si="0">SUM(E31:F31)</f>
        <v>1130000</v>
      </c>
      <c r="E31" s="119">
        <v>1130000</v>
      </c>
      <c r="F31" s="119"/>
    </row>
    <row r="32" spans="1:6" s="117" customFormat="1" ht="15" customHeight="1">
      <c r="A32" s="121"/>
      <c r="B32" s="121" t="s">
        <v>43</v>
      </c>
      <c r="C32" s="148" t="s">
        <v>205</v>
      </c>
      <c r="D32" s="119">
        <f t="shared" si="0"/>
        <v>2600</v>
      </c>
      <c r="E32" s="119">
        <v>2600</v>
      </c>
      <c r="F32" s="119"/>
    </row>
    <row r="33" spans="1:6" s="117" customFormat="1" ht="15" customHeight="1">
      <c r="A33" s="121"/>
      <c r="B33" s="121" t="s">
        <v>42</v>
      </c>
      <c r="C33" s="148" t="s">
        <v>206</v>
      </c>
      <c r="D33" s="119">
        <f t="shared" si="0"/>
        <v>20000</v>
      </c>
      <c r="E33" s="119">
        <v>20000</v>
      </c>
      <c r="F33" s="119"/>
    </row>
    <row r="34" spans="1:6" s="117" customFormat="1" ht="15" customHeight="1">
      <c r="A34" s="121"/>
      <c r="B34" s="121" t="s">
        <v>41</v>
      </c>
      <c r="C34" s="148" t="s">
        <v>207</v>
      </c>
      <c r="D34" s="119">
        <f t="shared" si="0"/>
        <v>15000</v>
      </c>
      <c r="E34" s="119">
        <v>15000</v>
      </c>
      <c r="F34" s="119"/>
    </row>
    <row r="35" spans="1:6" s="117" customFormat="1" ht="15" customHeight="1">
      <c r="A35" s="121"/>
      <c r="B35" s="121" t="s">
        <v>309</v>
      </c>
      <c r="C35" s="150" t="s">
        <v>329</v>
      </c>
      <c r="D35" s="119">
        <f t="shared" si="0"/>
        <v>50</v>
      </c>
      <c r="E35" s="119">
        <v>50</v>
      </c>
      <c r="F35" s="119"/>
    </row>
    <row r="36" spans="1:6" s="117" customFormat="1" ht="20.399999999999999">
      <c r="A36" s="121"/>
      <c r="B36" s="121" t="s">
        <v>38</v>
      </c>
      <c r="C36" s="138" t="s">
        <v>209</v>
      </c>
      <c r="D36" s="119">
        <f t="shared" si="0"/>
        <v>3000</v>
      </c>
      <c r="E36" s="119">
        <v>3000</v>
      </c>
      <c r="F36" s="119"/>
    </row>
    <row r="37" spans="1:6" s="117" customFormat="1" ht="39.6" customHeight="1">
      <c r="A37" s="124">
        <v>75616</v>
      </c>
      <c r="B37" s="124"/>
      <c r="C37" s="148" t="s">
        <v>210</v>
      </c>
      <c r="D37" s="119">
        <f>SUM(D38:D45)</f>
        <v>1347000</v>
      </c>
      <c r="E37" s="119">
        <f>SUM(E38:E45)</f>
        <v>1347000</v>
      </c>
      <c r="F37" s="119"/>
    </row>
    <row r="38" spans="1:6" s="117" customFormat="1" ht="15" customHeight="1">
      <c r="A38" s="121"/>
      <c r="B38" s="121" t="s">
        <v>44</v>
      </c>
      <c r="C38" s="148" t="s">
        <v>204</v>
      </c>
      <c r="D38" s="119">
        <f t="shared" ref="D38:D45" si="1">SUM(E38:F38)</f>
        <v>520000</v>
      </c>
      <c r="E38" s="119">
        <v>520000</v>
      </c>
      <c r="F38" s="119"/>
    </row>
    <row r="39" spans="1:6" s="117" customFormat="1" ht="15" customHeight="1">
      <c r="A39" s="121"/>
      <c r="B39" s="121" t="s">
        <v>43</v>
      </c>
      <c r="C39" s="148" t="s">
        <v>205</v>
      </c>
      <c r="D39" s="119">
        <f t="shared" si="1"/>
        <v>480000</v>
      </c>
      <c r="E39" s="119">
        <v>480000</v>
      </c>
      <c r="F39" s="119"/>
    </row>
    <row r="40" spans="1:6" s="117" customFormat="1" ht="15" customHeight="1">
      <c r="A40" s="121"/>
      <c r="B40" s="121" t="s">
        <v>42</v>
      </c>
      <c r="C40" s="148" t="s">
        <v>206</v>
      </c>
      <c r="D40" s="119">
        <f t="shared" si="1"/>
        <v>38000</v>
      </c>
      <c r="E40" s="119">
        <v>38000</v>
      </c>
      <c r="F40" s="119"/>
    </row>
    <row r="41" spans="1:6" s="117" customFormat="1" ht="15" customHeight="1">
      <c r="A41" s="121"/>
      <c r="B41" s="121" t="s">
        <v>41</v>
      </c>
      <c r="C41" s="148" t="s">
        <v>207</v>
      </c>
      <c r="D41" s="119">
        <f t="shared" si="1"/>
        <v>140000</v>
      </c>
      <c r="E41" s="119">
        <v>140000</v>
      </c>
      <c r="F41" s="119"/>
    </row>
    <row r="42" spans="1:6" s="117" customFormat="1" ht="20.399999999999999">
      <c r="A42" s="121"/>
      <c r="B42" s="121" t="s">
        <v>40</v>
      </c>
      <c r="C42" s="138" t="s">
        <v>211</v>
      </c>
      <c r="D42" s="119">
        <f t="shared" si="1"/>
        <v>40000</v>
      </c>
      <c r="E42" s="119">
        <v>40000</v>
      </c>
      <c r="F42" s="119"/>
    </row>
    <row r="43" spans="1:6" s="117" customFormat="1" ht="20.399999999999999">
      <c r="A43" s="121"/>
      <c r="B43" s="121" t="s">
        <v>39</v>
      </c>
      <c r="C43" s="138" t="s">
        <v>212</v>
      </c>
      <c r="D43" s="119">
        <f t="shared" si="1"/>
        <v>120000</v>
      </c>
      <c r="E43" s="119">
        <v>120000</v>
      </c>
      <c r="F43" s="119"/>
    </row>
    <row r="44" spans="1:6" s="117" customFormat="1" ht="15" customHeight="1">
      <c r="A44" s="121"/>
      <c r="B44" s="121" t="s">
        <v>309</v>
      </c>
      <c r="C44" s="150" t="s">
        <v>329</v>
      </c>
      <c r="D44" s="119">
        <f t="shared" si="1"/>
        <v>4000</v>
      </c>
      <c r="E44" s="119">
        <v>4000</v>
      </c>
      <c r="F44" s="119"/>
    </row>
    <row r="45" spans="1:6" s="117" customFormat="1" ht="20.399999999999999">
      <c r="A45" s="121"/>
      <c r="B45" s="121" t="s">
        <v>38</v>
      </c>
      <c r="C45" s="138" t="s">
        <v>209</v>
      </c>
      <c r="D45" s="119">
        <f t="shared" si="1"/>
        <v>5000</v>
      </c>
      <c r="E45" s="119">
        <v>5000</v>
      </c>
      <c r="F45" s="119"/>
    </row>
    <row r="46" spans="1:6" s="117" customFormat="1" ht="20.399999999999999">
      <c r="A46" s="124">
        <v>75618</v>
      </c>
      <c r="B46" s="124"/>
      <c r="C46" s="138" t="s">
        <v>37</v>
      </c>
      <c r="D46" s="119">
        <f>SUM(D47:D50)</f>
        <v>127000</v>
      </c>
      <c r="E46" s="119">
        <f>SUM(E47:E50)</f>
        <v>127000</v>
      </c>
      <c r="F46" s="119"/>
    </row>
    <row r="47" spans="1:6" s="117" customFormat="1" ht="15" customHeight="1">
      <c r="A47" s="121"/>
      <c r="B47" s="121" t="s">
        <v>36</v>
      </c>
      <c r="C47" s="148" t="s">
        <v>35</v>
      </c>
      <c r="D47" s="119">
        <f>SUM(E47:F47)</f>
        <v>20000</v>
      </c>
      <c r="E47" s="119">
        <v>20000</v>
      </c>
      <c r="F47" s="119"/>
    </row>
    <row r="48" spans="1:6" s="117" customFormat="1" ht="20.399999999999999">
      <c r="A48" s="121"/>
      <c r="B48" s="121" t="s">
        <v>34</v>
      </c>
      <c r="C48" s="148" t="s">
        <v>228</v>
      </c>
      <c r="D48" s="119">
        <f>SUM(E48:F48)</f>
        <v>100000</v>
      </c>
      <c r="E48" s="119">
        <v>100000</v>
      </c>
      <c r="F48" s="119"/>
    </row>
    <row r="49" spans="1:8" s="117" customFormat="1" ht="20.399999999999999">
      <c r="A49" s="121"/>
      <c r="B49" s="121" t="s">
        <v>33</v>
      </c>
      <c r="C49" s="138" t="s">
        <v>330</v>
      </c>
      <c r="D49" s="119">
        <f>SUM(E49:F49)</f>
        <v>2000</v>
      </c>
      <c r="E49" s="119">
        <v>2000</v>
      </c>
      <c r="F49" s="119"/>
    </row>
    <row r="50" spans="1:8" s="117" customFormat="1" ht="30.6">
      <c r="A50" s="121"/>
      <c r="B50" s="121" t="s">
        <v>7</v>
      </c>
      <c r="C50" s="138" t="s">
        <v>331</v>
      </c>
      <c r="D50" s="119">
        <f>SUM(E50:F50)</f>
        <v>5000</v>
      </c>
      <c r="E50" s="119">
        <v>5000</v>
      </c>
      <c r="F50" s="119"/>
    </row>
    <row r="51" spans="1:8" s="117" customFormat="1" ht="20.399999999999999">
      <c r="A51" s="124">
        <v>75621</v>
      </c>
      <c r="B51" s="124"/>
      <c r="C51" s="138" t="s">
        <v>32</v>
      </c>
      <c r="D51" s="119">
        <f>SUM(D52:D53)</f>
        <v>4238511</v>
      </c>
      <c r="E51" s="119">
        <f>SUM(E52:E53)</f>
        <v>4238511</v>
      </c>
      <c r="F51" s="119"/>
    </row>
    <row r="52" spans="1:8" s="117" customFormat="1" ht="15" customHeight="1">
      <c r="A52" s="121"/>
      <c r="B52" s="121" t="s">
        <v>31</v>
      </c>
      <c r="C52" s="148" t="s">
        <v>213</v>
      </c>
      <c r="D52" s="119">
        <f>SUM(E52:F52)</f>
        <v>4186901</v>
      </c>
      <c r="E52" s="119">
        <v>4186901</v>
      </c>
      <c r="F52" s="119"/>
    </row>
    <row r="53" spans="1:8" s="117" customFormat="1" ht="15" customHeight="1">
      <c r="A53" s="121"/>
      <c r="B53" s="121" t="s">
        <v>30</v>
      </c>
      <c r="C53" s="148" t="s">
        <v>229</v>
      </c>
      <c r="D53" s="119">
        <f>SUM(E53:F53)</f>
        <v>51610</v>
      </c>
      <c r="E53" s="119">
        <v>51610</v>
      </c>
      <c r="F53" s="119"/>
    </row>
    <row r="54" spans="1:8" s="117" customFormat="1" ht="15" customHeight="1">
      <c r="A54" s="122">
        <v>758</v>
      </c>
      <c r="B54" s="122"/>
      <c r="C54" s="147" t="s">
        <v>29</v>
      </c>
      <c r="D54" s="116">
        <f>+D55+D57+D59</f>
        <v>8200370</v>
      </c>
      <c r="E54" s="116">
        <f>+E55+E57+E59</f>
        <v>8200370</v>
      </c>
      <c r="F54" s="116"/>
    </row>
    <row r="55" spans="1:8" s="117" customFormat="1" ht="20.399999999999999">
      <c r="A55" s="124">
        <v>75801</v>
      </c>
      <c r="B55" s="124"/>
      <c r="C55" s="141" t="s">
        <v>28</v>
      </c>
      <c r="D55" s="119">
        <f>D56</f>
        <v>5326333</v>
      </c>
      <c r="E55" s="119">
        <f>E56</f>
        <v>5326333</v>
      </c>
      <c r="F55" s="116"/>
    </row>
    <row r="56" spans="1:8" s="117" customFormat="1" ht="15" customHeight="1">
      <c r="A56" s="124"/>
      <c r="B56" s="124">
        <v>2920</v>
      </c>
      <c r="C56" s="151" t="s">
        <v>26</v>
      </c>
      <c r="D56" s="119">
        <f>SUM(E56:F56)</f>
        <v>5326333</v>
      </c>
      <c r="E56" s="119">
        <v>5326333</v>
      </c>
      <c r="F56" s="116"/>
    </row>
    <row r="57" spans="1:8" s="117" customFormat="1" ht="15" customHeight="1">
      <c r="A57" s="124">
        <v>75807</v>
      </c>
      <c r="B57" s="124"/>
      <c r="C57" s="151" t="s">
        <v>27</v>
      </c>
      <c r="D57" s="119">
        <f>D58</f>
        <v>2829134</v>
      </c>
      <c r="E57" s="119">
        <f>E58</f>
        <v>2829134</v>
      </c>
      <c r="F57" s="116"/>
    </row>
    <row r="58" spans="1:8" s="117" customFormat="1" ht="15" customHeight="1">
      <c r="A58" s="124"/>
      <c r="B58" s="124">
        <v>2920</v>
      </c>
      <c r="C58" s="151" t="s">
        <v>26</v>
      </c>
      <c r="D58" s="119">
        <f>SUM(E58:F58)</f>
        <v>2829134</v>
      </c>
      <c r="E58" s="119">
        <v>2829134</v>
      </c>
      <c r="F58" s="116"/>
    </row>
    <row r="59" spans="1:8" s="117" customFormat="1" ht="15" customHeight="1">
      <c r="A59" s="124">
        <v>75814</v>
      </c>
      <c r="B59" s="124"/>
      <c r="C59" s="151" t="s">
        <v>25</v>
      </c>
      <c r="D59" s="119">
        <f>D60</f>
        <v>44903</v>
      </c>
      <c r="E59" s="119">
        <f>E60</f>
        <v>44903</v>
      </c>
      <c r="F59" s="116"/>
    </row>
    <row r="60" spans="1:8" s="117" customFormat="1" ht="20.399999999999999">
      <c r="A60" s="122"/>
      <c r="B60" s="121" t="s">
        <v>12</v>
      </c>
      <c r="C60" s="138" t="s">
        <v>217</v>
      </c>
      <c r="D60" s="119">
        <f>SUM(E60:F60)</f>
        <v>44903</v>
      </c>
      <c r="E60" s="119">
        <v>44903</v>
      </c>
      <c r="F60" s="119"/>
    </row>
    <row r="61" spans="1:8" s="117" customFormat="1" ht="14.85" customHeight="1">
      <c r="A61" s="122">
        <v>801</v>
      </c>
      <c r="B61" s="122"/>
      <c r="C61" s="147" t="s">
        <v>24</v>
      </c>
      <c r="D61" s="116">
        <f>D62+D65+D68</f>
        <v>252000</v>
      </c>
      <c r="E61" s="116">
        <f>E62+E65+E68</f>
        <v>252000</v>
      </c>
      <c r="F61" s="116"/>
    </row>
    <row r="62" spans="1:8" s="117" customFormat="1" ht="14.85" customHeight="1">
      <c r="A62" s="124">
        <v>80104</v>
      </c>
      <c r="B62" s="122"/>
      <c r="C62" s="152" t="s">
        <v>21</v>
      </c>
      <c r="D62" s="119">
        <f>SUM(D63:D64)</f>
        <v>75000</v>
      </c>
      <c r="E62" s="119">
        <f>SUM(E63:E64)</f>
        <v>75000</v>
      </c>
      <c r="F62" s="116"/>
    </row>
    <row r="63" spans="1:8" s="117" customFormat="1" ht="40.799999999999997">
      <c r="A63" s="124"/>
      <c r="B63" s="121" t="s">
        <v>215</v>
      </c>
      <c r="C63" s="143" t="s">
        <v>332</v>
      </c>
      <c r="D63" s="119">
        <f>SUM(E63:F63)</f>
        <v>20000</v>
      </c>
      <c r="E63" s="119">
        <v>20000</v>
      </c>
      <c r="F63" s="116"/>
      <c r="H63" s="158"/>
    </row>
    <row r="64" spans="1:8" s="117" customFormat="1" ht="20.399999999999999">
      <c r="A64" s="124"/>
      <c r="B64" s="121" t="s">
        <v>214</v>
      </c>
      <c r="C64" s="142" t="s">
        <v>248</v>
      </c>
      <c r="D64" s="119">
        <f>SUM(E64:F64)</f>
        <v>55000</v>
      </c>
      <c r="E64" s="119">
        <v>55000</v>
      </c>
      <c r="F64" s="116"/>
    </row>
    <row r="65" spans="1:6" s="117" customFormat="1" ht="15" customHeight="1">
      <c r="A65" s="124">
        <v>80106</v>
      </c>
      <c r="B65" s="122"/>
      <c r="C65" s="152" t="s">
        <v>20</v>
      </c>
      <c r="D65" s="119">
        <f>SUM(D66:D67)</f>
        <v>17000</v>
      </c>
      <c r="E65" s="119">
        <f>SUM(E66:E67)</f>
        <v>17000</v>
      </c>
      <c r="F65" s="116"/>
    </row>
    <row r="66" spans="1:6" s="117" customFormat="1" ht="40.799999999999997">
      <c r="A66" s="124"/>
      <c r="B66" s="121" t="s">
        <v>215</v>
      </c>
      <c r="C66" s="251" t="s">
        <v>334</v>
      </c>
      <c r="D66" s="119">
        <f>SUM(E66:F66)</f>
        <v>12000</v>
      </c>
      <c r="E66" s="120">
        <v>12000</v>
      </c>
      <c r="F66" s="116"/>
    </row>
    <row r="67" spans="1:6" s="117" customFormat="1" ht="40.799999999999997">
      <c r="A67" s="124"/>
      <c r="B67" s="121" t="s">
        <v>215</v>
      </c>
      <c r="C67" s="251" t="s">
        <v>333</v>
      </c>
      <c r="D67" s="119">
        <f>SUM(E67:F67)</f>
        <v>5000</v>
      </c>
      <c r="E67" s="120">
        <v>5000</v>
      </c>
      <c r="F67" s="116"/>
    </row>
    <row r="68" spans="1:6" s="117" customFormat="1" ht="15" customHeight="1">
      <c r="A68" s="124">
        <v>80148</v>
      </c>
      <c r="B68" s="122"/>
      <c r="C68" s="152" t="s">
        <v>19</v>
      </c>
      <c r="D68" s="119">
        <f>SUM(D69:D71)</f>
        <v>160000</v>
      </c>
      <c r="E68" s="119">
        <f>SUM(E69:E71)</f>
        <v>160000</v>
      </c>
      <c r="F68" s="116"/>
    </row>
    <row r="69" spans="1:6" s="117" customFormat="1" ht="20.399999999999999">
      <c r="A69" s="124"/>
      <c r="B69" s="121" t="s">
        <v>214</v>
      </c>
      <c r="C69" s="142" t="s">
        <v>223</v>
      </c>
      <c r="D69" s="119">
        <f>SUM(E69:F69)</f>
        <v>35000</v>
      </c>
      <c r="E69" s="119">
        <v>35000</v>
      </c>
      <c r="F69" s="116"/>
    </row>
    <row r="70" spans="1:6" s="117" customFormat="1" ht="20.399999999999999">
      <c r="A70" s="122"/>
      <c r="B70" s="121" t="s">
        <v>18</v>
      </c>
      <c r="C70" s="138" t="s">
        <v>336</v>
      </c>
      <c r="D70" s="119">
        <f>SUM(E70:F70)</f>
        <v>45000</v>
      </c>
      <c r="E70" s="119">
        <v>45000</v>
      </c>
      <c r="F70" s="116"/>
    </row>
    <row r="71" spans="1:6" s="117" customFormat="1" ht="20.399999999999999">
      <c r="A71" s="125"/>
      <c r="B71" s="121" t="s">
        <v>18</v>
      </c>
      <c r="C71" s="138" t="s">
        <v>335</v>
      </c>
      <c r="D71" s="119">
        <f>SUM(E71:F71)</f>
        <v>80000</v>
      </c>
      <c r="E71" s="119">
        <v>80000</v>
      </c>
      <c r="F71" s="119"/>
    </row>
    <row r="72" spans="1:6" s="117" customFormat="1" ht="15" customHeight="1">
      <c r="A72" s="122">
        <v>852</v>
      </c>
      <c r="B72" s="122"/>
      <c r="C72" s="147" t="s">
        <v>17</v>
      </c>
      <c r="D72" s="116">
        <f>D73+D76+D78+D80+D83</f>
        <v>269700</v>
      </c>
      <c r="E72" s="116">
        <f>E73+E76+E78+E80+E83</f>
        <v>269700</v>
      </c>
      <c r="F72" s="116"/>
    </row>
    <row r="73" spans="1:6" s="117" customFormat="1" ht="30.6">
      <c r="A73" s="124">
        <v>85213</v>
      </c>
      <c r="B73" s="125"/>
      <c r="C73" s="144" t="s">
        <v>15</v>
      </c>
      <c r="D73" s="119">
        <f>SUM(D74:D75)</f>
        <v>27400</v>
      </c>
      <c r="E73" s="119">
        <f>SUM(E74:E75)</f>
        <v>27400</v>
      </c>
      <c r="F73" s="119"/>
    </row>
    <row r="74" spans="1:6" s="117" customFormat="1" ht="30.6">
      <c r="A74" s="127"/>
      <c r="B74" s="121">
        <v>2010</v>
      </c>
      <c r="C74" s="139" t="s">
        <v>244</v>
      </c>
      <c r="D74" s="119">
        <f>SUM(E74:F74)</f>
        <v>10600</v>
      </c>
      <c r="E74" s="119">
        <v>10600</v>
      </c>
      <c r="F74" s="119"/>
    </row>
    <row r="75" spans="1:6" s="117" customFormat="1" ht="20.399999999999999">
      <c r="A75" s="128"/>
      <c r="B75" s="121" t="s">
        <v>10</v>
      </c>
      <c r="C75" s="146" t="s">
        <v>11</v>
      </c>
      <c r="D75" s="119">
        <f>SUM(E75:F75)</f>
        <v>16800</v>
      </c>
      <c r="E75" s="119">
        <v>16800</v>
      </c>
      <c r="F75" s="119"/>
    </row>
    <row r="76" spans="1:6" s="117" customFormat="1" ht="20.399999999999999">
      <c r="A76" s="124">
        <v>85214</v>
      </c>
      <c r="B76" s="125"/>
      <c r="C76" s="54" t="s">
        <v>310</v>
      </c>
      <c r="D76" s="119">
        <f>D77</f>
        <v>5000</v>
      </c>
      <c r="E76" s="119">
        <f>E77</f>
        <v>5000</v>
      </c>
      <c r="F76" s="126"/>
    </row>
    <row r="77" spans="1:6" s="117" customFormat="1" ht="20.399999999999999">
      <c r="A77" s="124"/>
      <c r="B77" s="121" t="s">
        <v>10</v>
      </c>
      <c r="C77" s="146" t="s">
        <v>238</v>
      </c>
      <c r="D77" s="119">
        <f>SUM(E77:F77)</f>
        <v>5000</v>
      </c>
      <c r="E77" s="119">
        <v>5000</v>
      </c>
      <c r="F77" s="126"/>
    </row>
    <row r="78" spans="1:6" s="117" customFormat="1" ht="15" customHeight="1">
      <c r="A78" s="124">
        <v>85216</v>
      </c>
      <c r="B78" s="125"/>
      <c r="C78" s="154" t="s">
        <v>14</v>
      </c>
      <c r="D78" s="119">
        <f>D79</f>
        <v>130000</v>
      </c>
      <c r="E78" s="119">
        <f>E79</f>
        <v>130000</v>
      </c>
      <c r="F78" s="126"/>
    </row>
    <row r="79" spans="1:6" s="117" customFormat="1" ht="20.399999999999999">
      <c r="A79" s="124"/>
      <c r="B79" s="121" t="s">
        <v>10</v>
      </c>
      <c r="C79" s="146" t="s">
        <v>238</v>
      </c>
      <c r="D79" s="119">
        <f>SUM(E79:F79)</f>
        <v>130000</v>
      </c>
      <c r="E79" s="119">
        <v>130000</v>
      </c>
      <c r="F79" s="126"/>
    </row>
    <row r="80" spans="1:6" s="117" customFormat="1" ht="15" customHeight="1">
      <c r="A80" s="124">
        <v>85219</v>
      </c>
      <c r="B80" s="125"/>
      <c r="C80" s="153" t="s">
        <v>13</v>
      </c>
      <c r="D80" s="119">
        <f>D81+D82</f>
        <v>67300</v>
      </c>
      <c r="E80" s="119">
        <f>E81+E82</f>
        <v>67300</v>
      </c>
      <c r="F80" s="126"/>
    </row>
    <row r="81" spans="1:6" s="117" customFormat="1" ht="20.399999999999999">
      <c r="A81" s="122"/>
      <c r="B81" s="121" t="s">
        <v>12</v>
      </c>
      <c r="C81" s="138" t="s">
        <v>217</v>
      </c>
      <c r="D81" s="119">
        <f>SUM(E81:F81)</f>
        <v>100</v>
      </c>
      <c r="E81" s="119">
        <v>100</v>
      </c>
      <c r="F81" s="119"/>
    </row>
    <row r="82" spans="1:6" s="117" customFormat="1" ht="20.399999999999999">
      <c r="A82" s="124"/>
      <c r="B82" s="121" t="s">
        <v>10</v>
      </c>
      <c r="C82" s="146" t="s">
        <v>11</v>
      </c>
      <c r="D82" s="119">
        <f>SUM(E82:F82)</f>
        <v>67200</v>
      </c>
      <c r="E82" s="119">
        <v>67200</v>
      </c>
      <c r="F82" s="126"/>
    </row>
    <row r="83" spans="1:6" s="117" customFormat="1" ht="15" customHeight="1">
      <c r="A83" s="124">
        <v>85230</v>
      </c>
      <c r="B83" s="125"/>
      <c r="C83" s="153" t="s">
        <v>230</v>
      </c>
      <c r="D83" s="119">
        <f>D84</f>
        <v>40000</v>
      </c>
      <c r="E83" s="119">
        <f>E84</f>
        <v>40000</v>
      </c>
      <c r="F83" s="126"/>
    </row>
    <row r="84" spans="1:6" s="117" customFormat="1" ht="20.399999999999999">
      <c r="A84" s="125"/>
      <c r="B84" s="121" t="s">
        <v>10</v>
      </c>
      <c r="C84" s="146" t="s">
        <v>11</v>
      </c>
      <c r="D84" s="119">
        <f>SUM(E84:F84)</f>
        <v>40000</v>
      </c>
      <c r="E84" s="129">
        <v>40000</v>
      </c>
      <c r="F84" s="119"/>
    </row>
    <row r="85" spans="1:6" s="117" customFormat="1" ht="15" customHeight="1">
      <c r="A85" s="122">
        <v>855</v>
      </c>
      <c r="B85" s="122"/>
      <c r="C85" s="147" t="s">
        <v>231</v>
      </c>
      <c r="D85" s="116">
        <f>D86+D88</f>
        <v>6250900</v>
      </c>
      <c r="E85" s="116">
        <f>E86+E88</f>
        <v>6250900</v>
      </c>
      <c r="F85" s="116"/>
    </row>
    <row r="86" spans="1:6" s="117" customFormat="1" ht="14.4" customHeight="1">
      <c r="A86" s="124">
        <v>85501</v>
      </c>
      <c r="B86" s="122"/>
      <c r="C86" s="276" t="s">
        <v>233</v>
      </c>
      <c r="D86" s="119">
        <f>SUM(D87:D87)</f>
        <v>4497000</v>
      </c>
      <c r="E86" s="119">
        <f>SUM(E87:E87)</f>
        <v>4497000</v>
      </c>
      <c r="F86" s="116"/>
    </row>
    <row r="87" spans="1:6" s="117" customFormat="1" ht="48" customHeight="1">
      <c r="A87" s="377"/>
      <c r="B87" s="378" t="s">
        <v>232</v>
      </c>
      <c r="C87" s="380" t="s">
        <v>239</v>
      </c>
      <c r="D87" s="379">
        <f>SUM(E87:F87)</f>
        <v>4497000</v>
      </c>
      <c r="E87" s="379">
        <v>4497000</v>
      </c>
      <c r="F87" s="379"/>
    </row>
    <row r="88" spans="1:6" s="117" customFormat="1" ht="30.6">
      <c r="A88" s="124">
        <v>85502</v>
      </c>
      <c r="B88" s="122"/>
      <c r="C88" s="144" t="s">
        <v>311</v>
      </c>
      <c r="D88" s="119">
        <f>SUM(D89:D90)</f>
        <v>1753900</v>
      </c>
      <c r="E88" s="119">
        <f>SUM(E89:E90)</f>
        <v>1753900</v>
      </c>
      <c r="F88" s="116"/>
    </row>
    <row r="89" spans="1:6" s="117" customFormat="1" ht="30.6">
      <c r="A89" s="8"/>
      <c r="B89" s="121">
        <v>2010</v>
      </c>
      <c r="C89" s="145" t="s">
        <v>16</v>
      </c>
      <c r="D89" s="119">
        <f>SUM(E89:F89)</f>
        <v>1748000</v>
      </c>
      <c r="E89" s="119">
        <v>1748000</v>
      </c>
      <c r="F89" s="119"/>
    </row>
    <row r="90" spans="1:6" s="117" customFormat="1" ht="40.799999999999997">
      <c r="A90" s="8"/>
      <c r="B90" s="121" t="s">
        <v>312</v>
      </c>
      <c r="C90" s="145" t="s">
        <v>344</v>
      </c>
      <c r="D90" s="119">
        <f>SUM(E90:F90)</f>
        <v>5900</v>
      </c>
      <c r="E90" s="119">
        <v>5900</v>
      </c>
      <c r="F90" s="119"/>
    </row>
    <row r="91" spans="1:6" s="117" customFormat="1" ht="15" customHeight="1">
      <c r="A91" s="122">
        <v>900</v>
      </c>
      <c r="B91" s="122"/>
      <c r="C91" s="147" t="s">
        <v>9</v>
      </c>
      <c r="D91" s="116">
        <f>D92+D96</f>
        <v>673000</v>
      </c>
      <c r="E91" s="116">
        <f>E92+E96</f>
        <v>673000</v>
      </c>
      <c r="F91" s="116"/>
    </row>
    <row r="92" spans="1:6" s="117" customFormat="1" ht="15" customHeight="1">
      <c r="A92" s="77">
        <v>90002</v>
      </c>
      <c r="B92" s="122"/>
      <c r="C92" s="257" t="s">
        <v>74</v>
      </c>
      <c r="D92" s="119">
        <f>SUM(D93:D95)</f>
        <v>653000</v>
      </c>
      <c r="E92" s="119">
        <f>SUM(E93:E95)</f>
        <v>653000</v>
      </c>
      <c r="F92" s="116"/>
    </row>
    <row r="93" spans="1:6" s="117" customFormat="1" ht="20.399999999999999">
      <c r="A93" s="121"/>
      <c r="B93" s="121" t="s">
        <v>33</v>
      </c>
      <c r="C93" s="138" t="s">
        <v>323</v>
      </c>
      <c r="D93" s="119">
        <f t="shared" ref="D93:D95" si="2">SUM(E93:F93)</f>
        <v>651000</v>
      </c>
      <c r="E93" s="120">
        <v>651000</v>
      </c>
      <c r="F93" s="119"/>
    </row>
    <row r="94" spans="1:6" s="117" customFormat="1" ht="15" customHeight="1">
      <c r="A94" s="121"/>
      <c r="B94" s="121" t="s">
        <v>309</v>
      </c>
      <c r="C94" s="150" t="s">
        <v>329</v>
      </c>
      <c r="D94" s="119">
        <f t="shared" si="2"/>
        <v>500</v>
      </c>
      <c r="E94" s="119">
        <v>500</v>
      </c>
      <c r="F94" s="119"/>
    </row>
    <row r="95" spans="1:6" s="117" customFormat="1" ht="20.399999999999999">
      <c r="A95" s="121"/>
      <c r="B95" s="121" t="s">
        <v>38</v>
      </c>
      <c r="C95" s="138" t="s">
        <v>337</v>
      </c>
      <c r="D95" s="119">
        <f t="shared" si="2"/>
        <v>1500</v>
      </c>
      <c r="E95" s="119">
        <v>1500</v>
      </c>
      <c r="F95" s="119"/>
    </row>
    <row r="96" spans="1:6" s="117" customFormat="1" ht="20.399999999999999">
      <c r="A96" s="124">
        <v>90019</v>
      </c>
      <c r="B96" s="122"/>
      <c r="C96" s="138" t="s">
        <v>8</v>
      </c>
      <c r="D96" s="119">
        <f>D97</f>
        <v>20000</v>
      </c>
      <c r="E96" s="119">
        <f>E97</f>
        <v>20000</v>
      </c>
      <c r="F96" s="116"/>
    </row>
    <row r="97" spans="1:7" s="117" customFormat="1" ht="15" customHeight="1">
      <c r="A97" s="125"/>
      <c r="B97" s="121" t="s">
        <v>7</v>
      </c>
      <c r="C97" s="148" t="s">
        <v>6</v>
      </c>
      <c r="D97" s="119">
        <f>SUM(E97:F97)</f>
        <v>20000</v>
      </c>
      <c r="E97" s="119">
        <v>20000</v>
      </c>
      <c r="F97" s="119"/>
    </row>
    <row r="98" spans="1:7" s="131" customFormat="1" ht="19.8" customHeight="1">
      <c r="A98" s="423" t="s">
        <v>2</v>
      </c>
      <c r="B98" s="424"/>
      <c r="C98" s="425"/>
      <c r="D98" s="9">
        <f>D7+D13+D18+D24+D27+D54+D61+D72+D85+D91</f>
        <v>23446000</v>
      </c>
      <c r="E98" s="9">
        <f>E7+E13+E18+E24+E27+E54+E61+E72+E85+E91</f>
        <v>22701592</v>
      </c>
      <c r="F98" s="9">
        <f>F7+F13+F18+F24+F27+F54+F61+F72+F85+F91</f>
        <v>744408</v>
      </c>
      <c r="G98" s="130"/>
    </row>
    <row r="99" spans="1:7" s="117" customFormat="1" ht="15" customHeight="1">
      <c r="A99" s="125" t="s">
        <v>150</v>
      </c>
      <c r="B99" s="267"/>
      <c r="C99" s="155" t="s">
        <v>1</v>
      </c>
      <c r="D99" s="7">
        <f>SUM(D100:D102)</f>
        <v>7257063</v>
      </c>
      <c r="E99" s="7">
        <f>SUM(E100:E102)</f>
        <v>6562655</v>
      </c>
      <c r="F99" s="7">
        <f>SUM(F100:F102)</f>
        <v>694408</v>
      </c>
    </row>
    <row r="100" spans="1:7" s="117" customFormat="1" ht="20.399999999999999">
      <c r="A100" s="132"/>
      <c r="B100" s="133"/>
      <c r="C100" s="156" t="s">
        <v>222</v>
      </c>
      <c r="D100" s="134">
        <f>D20+D26+D74+D87+D89</f>
        <v>6303655</v>
      </c>
      <c r="E100" s="134">
        <f>E20+E26+E74+E87+E89</f>
        <v>6303655</v>
      </c>
      <c r="F100" s="7"/>
    </row>
    <row r="101" spans="1:7" s="117" customFormat="1" ht="15" customHeight="1">
      <c r="A101" s="132"/>
      <c r="B101" s="133"/>
      <c r="C101" s="156" t="s">
        <v>221</v>
      </c>
      <c r="D101" s="134">
        <f>E101</f>
        <v>259000</v>
      </c>
      <c r="E101" s="134">
        <f>E75+E77+E79+E82+E84</f>
        <v>259000</v>
      </c>
      <c r="F101" s="7"/>
    </row>
    <row r="102" spans="1:7" s="117" customFormat="1" ht="15" customHeight="1">
      <c r="A102" s="128"/>
      <c r="B102" s="381"/>
      <c r="C102" s="382" t="s">
        <v>320</v>
      </c>
      <c r="D102" s="134">
        <f>E102+F102</f>
        <v>694408</v>
      </c>
      <c r="E102" s="383"/>
      <c r="F102" s="383">
        <f>F10</f>
        <v>694408</v>
      </c>
    </row>
    <row r="103" spans="1:7" s="117" customFormat="1" ht="20.399999999999999">
      <c r="A103" s="268" t="s">
        <v>149</v>
      </c>
      <c r="B103" s="268"/>
      <c r="C103" s="157" t="s">
        <v>0</v>
      </c>
      <c r="D103" s="135">
        <v>100000</v>
      </c>
      <c r="E103" s="135">
        <v>100000</v>
      </c>
      <c r="F103" s="136"/>
    </row>
    <row r="104" spans="1:7" s="4" customFormat="1" ht="11.4">
      <c r="A104" s="6"/>
      <c r="B104" s="114"/>
      <c r="D104" s="5"/>
    </row>
  </sheetData>
  <mergeCells count="9">
    <mergeCell ref="A98:C98"/>
    <mergeCell ref="C1:F1"/>
    <mergeCell ref="E2:F2"/>
    <mergeCell ref="A3:A5"/>
    <mergeCell ref="B3:B5"/>
    <mergeCell ref="C3:C5"/>
    <mergeCell ref="D3:F3"/>
    <mergeCell ref="D4:D5"/>
    <mergeCell ref="E4:F4"/>
  </mergeCells>
  <printOptions horizontalCentered="1" verticalCentered="1"/>
  <pageMargins left="0.78740157480314965" right="0.78740157480314965" top="1.1811023622047245" bottom="0.98425196850393704" header="0.51181102362204722" footer="0"/>
  <pageSetup paperSize="9" scale="95" orientation="portrait" r:id="rId1"/>
  <headerFooter alignWithMargins="0">
    <oddHeader>&amp;RTabela nr 1
do Uchwały Budżetowej ... 
z dnia ......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7"/>
  <sheetViews>
    <sheetView zoomScaleNormal="100" workbookViewId="0"/>
  </sheetViews>
  <sheetFormatPr defaultColWidth="10.33203125" defaultRowHeight="13.8"/>
  <cols>
    <col min="1" max="1" width="4.109375" style="24" customWidth="1"/>
    <col min="2" max="2" width="6.33203125" style="23" customWidth="1"/>
    <col min="3" max="3" width="28.33203125" style="22" customWidth="1"/>
    <col min="4" max="4" width="10.6640625" style="22" customWidth="1"/>
    <col min="5" max="5" width="11" style="21" customWidth="1"/>
    <col min="6" max="6" width="11.44140625" style="21" customWidth="1"/>
    <col min="7" max="7" width="10.33203125" style="1" customWidth="1"/>
    <col min="8" max="8" width="11" style="1" customWidth="1"/>
    <col min="9" max="9" width="9.88671875" style="1" customWidth="1"/>
    <col min="10" max="10" width="10.33203125" style="1" customWidth="1"/>
    <col min="11" max="11" width="10.6640625" style="1" customWidth="1"/>
    <col min="12" max="12" width="6.88671875" style="1" customWidth="1"/>
    <col min="13" max="13" width="8" style="1" customWidth="1"/>
    <col min="14" max="14" width="10.5546875" style="1" bestFit="1" customWidth="1"/>
    <col min="15" max="15" width="10.44140625" style="1" customWidth="1"/>
    <col min="16" max="16" width="10.6640625" style="1" bestFit="1" customWidth="1"/>
    <col min="17" max="16384" width="10.33203125" style="1"/>
  </cols>
  <sheetData>
    <row r="1" spans="1:16" ht="17.399999999999999" customHeight="1">
      <c r="A1" s="83"/>
      <c r="B1" s="83"/>
      <c r="C1" s="20" t="s">
        <v>216</v>
      </c>
      <c r="D1" s="83"/>
      <c r="E1" s="83"/>
      <c r="F1" s="83"/>
      <c r="G1" s="83"/>
      <c r="H1" s="83"/>
      <c r="I1" s="83"/>
      <c r="J1" s="83"/>
      <c r="O1" s="173"/>
    </row>
    <row r="2" spans="1:16" ht="19.5" customHeight="1">
      <c r="A2" s="83"/>
      <c r="B2" s="83"/>
      <c r="C2" s="83"/>
      <c r="D2" s="83"/>
      <c r="E2" s="83" t="s">
        <v>308</v>
      </c>
      <c r="F2" s="83"/>
      <c r="G2" s="83"/>
      <c r="H2" s="83"/>
      <c r="I2" s="83"/>
      <c r="J2" s="83"/>
    </row>
    <row r="3" spans="1:16" ht="19.5" customHeight="1">
      <c r="A3" s="326"/>
      <c r="B3" s="326"/>
      <c r="C3" s="326"/>
      <c r="D3" s="326"/>
      <c r="E3" s="326"/>
      <c r="F3" s="326"/>
      <c r="G3" s="326"/>
      <c r="H3" s="326"/>
      <c r="I3" s="326"/>
      <c r="J3" s="326"/>
    </row>
    <row r="4" spans="1:16" ht="18" customHeight="1">
      <c r="A4" s="471"/>
      <c r="B4" s="471"/>
      <c r="C4" s="471"/>
      <c r="D4" s="471"/>
      <c r="E4" s="471"/>
      <c r="F4" s="471"/>
      <c r="G4" s="471"/>
      <c r="H4" s="471"/>
      <c r="I4" s="471"/>
      <c r="J4" s="471"/>
    </row>
    <row r="5" spans="1:16" s="25" customFormat="1" ht="14.25" customHeight="1">
      <c r="A5" s="456" t="s">
        <v>97</v>
      </c>
      <c r="B5" s="456" t="s">
        <v>96</v>
      </c>
      <c r="C5" s="456" t="s">
        <v>95</v>
      </c>
      <c r="D5" s="474" t="s">
        <v>94</v>
      </c>
      <c r="E5" s="460" t="s">
        <v>120</v>
      </c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461"/>
    </row>
    <row r="6" spans="1:16" s="25" customFormat="1" ht="11.25" customHeight="1">
      <c r="A6" s="457"/>
      <c r="B6" s="457"/>
      <c r="C6" s="457"/>
      <c r="D6" s="475"/>
      <c r="E6" s="446" t="s">
        <v>92</v>
      </c>
      <c r="F6" s="449" t="s">
        <v>64</v>
      </c>
      <c r="G6" s="473"/>
      <c r="H6" s="473"/>
      <c r="I6" s="473"/>
      <c r="J6" s="473"/>
      <c r="K6" s="473"/>
      <c r="L6" s="473"/>
      <c r="M6" s="450"/>
      <c r="N6" s="446" t="s">
        <v>91</v>
      </c>
      <c r="O6" s="460" t="s">
        <v>64</v>
      </c>
      <c r="P6" s="472"/>
    </row>
    <row r="7" spans="1:16" s="25" customFormat="1" ht="11.25" customHeight="1">
      <c r="A7" s="457"/>
      <c r="B7" s="457"/>
      <c r="C7" s="457"/>
      <c r="D7" s="475"/>
      <c r="E7" s="444"/>
      <c r="F7" s="451"/>
      <c r="G7" s="465"/>
      <c r="H7" s="465"/>
      <c r="I7" s="465"/>
      <c r="J7" s="465"/>
      <c r="K7" s="465"/>
      <c r="L7" s="465"/>
      <c r="M7" s="452"/>
      <c r="N7" s="444"/>
      <c r="O7" s="446" t="s">
        <v>90</v>
      </c>
      <c r="P7" s="447" t="s">
        <v>89</v>
      </c>
    </row>
    <row r="8" spans="1:16" s="25" customFormat="1" ht="11.25" customHeight="1">
      <c r="A8" s="457"/>
      <c r="B8" s="457"/>
      <c r="C8" s="457"/>
      <c r="D8" s="475"/>
      <c r="E8" s="444"/>
      <c r="F8" s="446" t="s">
        <v>88</v>
      </c>
      <c r="G8" s="449" t="s">
        <v>64</v>
      </c>
      <c r="H8" s="450"/>
      <c r="I8" s="446" t="s">
        <v>87</v>
      </c>
      <c r="J8" s="446" t="s">
        <v>86</v>
      </c>
      <c r="K8" s="446" t="s">
        <v>85</v>
      </c>
      <c r="L8" s="446" t="s">
        <v>84</v>
      </c>
      <c r="M8" s="446" t="s">
        <v>83</v>
      </c>
      <c r="N8" s="444"/>
      <c r="O8" s="444"/>
      <c r="P8" s="448"/>
    </row>
    <row r="9" spans="1:16" s="25" customFormat="1" ht="11.25" customHeight="1">
      <c r="A9" s="457"/>
      <c r="B9" s="457"/>
      <c r="C9" s="457"/>
      <c r="D9" s="475"/>
      <c r="E9" s="444"/>
      <c r="F9" s="444"/>
      <c r="G9" s="451"/>
      <c r="H9" s="452"/>
      <c r="I9" s="444"/>
      <c r="J9" s="444"/>
      <c r="K9" s="444"/>
      <c r="L9" s="444"/>
      <c r="M9" s="444"/>
      <c r="N9" s="444"/>
      <c r="O9" s="444"/>
      <c r="P9" s="447" t="s">
        <v>82</v>
      </c>
    </row>
    <row r="10" spans="1:16" s="25" customFormat="1" ht="67.8" customHeight="1">
      <c r="A10" s="458"/>
      <c r="B10" s="458"/>
      <c r="C10" s="458"/>
      <c r="D10" s="476"/>
      <c r="E10" s="459"/>
      <c r="F10" s="459"/>
      <c r="G10" s="82" t="s">
        <v>81</v>
      </c>
      <c r="H10" s="82" t="s">
        <v>80</v>
      </c>
      <c r="I10" s="459"/>
      <c r="J10" s="459"/>
      <c r="K10" s="459"/>
      <c r="L10" s="459"/>
      <c r="M10" s="459"/>
      <c r="N10" s="459"/>
      <c r="O10" s="459"/>
      <c r="P10" s="448"/>
    </row>
    <row r="11" spans="1:16" s="25" customFormat="1" ht="15.6" customHeight="1">
      <c r="A11" s="55">
        <v>1</v>
      </c>
      <c r="B11" s="57">
        <v>2</v>
      </c>
      <c r="C11" s="57">
        <v>3</v>
      </c>
      <c r="D11" s="57">
        <v>4</v>
      </c>
      <c r="E11" s="56">
        <v>6</v>
      </c>
      <c r="F11" s="56">
        <v>7</v>
      </c>
      <c r="G11" s="55">
        <v>8</v>
      </c>
      <c r="H11" s="55">
        <v>9</v>
      </c>
      <c r="I11" s="55">
        <v>10</v>
      </c>
      <c r="J11" s="55">
        <v>11</v>
      </c>
      <c r="K11" s="55">
        <v>12</v>
      </c>
      <c r="L11" s="55">
        <v>13</v>
      </c>
      <c r="M11" s="55">
        <v>14</v>
      </c>
      <c r="N11" s="55">
        <v>15</v>
      </c>
      <c r="O11" s="55">
        <v>16</v>
      </c>
      <c r="P11" s="55">
        <v>17</v>
      </c>
    </row>
    <row r="12" spans="1:16" s="80" customFormat="1" ht="15" customHeight="1">
      <c r="A12" s="181">
        <v>10</v>
      </c>
      <c r="B12" s="81"/>
      <c r="C12" s="191" t="s">
        <v>61</v>
      </c>
      <c r="D12" s="67">
        <f>SUM(D13:D14)</f>
        <v>124300</v>
      </c>
      <c r="E12" s="67">
        <f>SUM(E13:E14)</f>
        <v>44300</v>
      </c>
      <c r="F12" s="67">
        <f>SUM(F13:F14)</f>
        <v>44300</v>
      </c>
      <c r="G12" s="67"/>
      <c r="H12" s="67">
        <f>SUM(H13:H14)</f>
        <v>44300</v>
      </c>
      <c r="I12" s="51"/>
      <c r="J12" s="51"/>
      <c r="K12" s="51"/>
      <c r="L12" s="51"/>
      <c r="M12" s="51"/>
      <c r="N12" s="67">
        <f>SUM(N13:N14)</f>
        <v>80000</v>
      </c>
      <c r="O12" s="67">
        <f>SUM(O13:O14)</f>
        <v>80000</v>
      </c>
      <c r="P12" s="67"/>
    </row>
    <row r="13" spans="1:16" s="25" customFormat="1" ht="22.5" customHeight="1">
      <c r="A13" s="181"/>
      <c r="B13" s="184">
        <v>1010</v>
      </c>
      <c r="C13" s="10" t="s">
        <v>59</v>
      </c>
      <c r="D13" s="36">
        <f>E13+N13</f>
        <v>114648</v>
      </c>
      <c r="E13" s="35">
        <f>F13+I13+J13</f>
        <v>34648</v>
      </c>
      <c r="F13" s="60">
        <f>G13+H13</f>
        <v>34648</v>
      </c>
      <c r="G13" s="31"/>
      <c r="H13" s="30">
        <v>34648</v>
      </c>
      <c r="I13" s="32"/>
      <c r="J13" s="32"/>
      <c r="K13" s="32"/>
      <c r="L13" s="32"/>
      <c r="M13" s="32"/>
      <c r="N13" s="42">
        <f>O13</f>
        <v>80000</v>
      </c>
      <c r="O13" s="30">
        <v>80000</v>
      </c>
      <c r="P13" s="48"/>
    </row>
    <row r="14" spans="1:16" s="25" customFormat="1" ht="15" customHeight="1">
      <c r="A14" s="181"/>
      <c r="B14" s="189">
        <v>1030</v>
      </c>
      <c r="C14" s="10" t="s">
        <v>119</v>
      </c>
      <c r="D14" s="36">
        <f>E14+N14</f>
        <v>9652</v>
      </c>
      <c r="E14" s="35">
        <f>F14+I14+J14</f>
        <v>9652</v>
      </c>
      <c r="F14" s="60">
        <f>G14+H14</f>
        <v>9652</v>
      </c>
      <c r="G14" s="31"/>
      <c r="H14" s="39">
        <v>9652</v>
      </c>
      <c r="I14" s="32"/>
      <c r="J14" s="32"/>
      <c r="K14" s="32"/>
      <c r="L14" s="32"/>
      <c r="M14" s="32"/>
      <c r="N14" s="32"/>
      <c r="O14" s="32"/>
      <c r="P14" s="32"/>
    </row>
    <row r="15" spans="1:16" s="25" customFormat="1" ht="15" customHeight="1">
      <c r="A15" s="179">
        <v>600</v>
      </c>
      <c r="B15" s="185"/>
      <c r="C15" s="73" t="s">
        <v>118</v>
      </c>
      <c r="D15" s="67">
        <f t="shared" ref="D15:I15" si="0">SUM(D16:D19)</f>
        <v>2111000</v>
      </c>
      <c r="E15" s="67">
        <f t="shared" si="0"/>
        <v>491000</v>
      </c>
      <c r="F15" s="67">
        <f t="shared" si="0"/>
        <v>441000</v>
      </c>
      <c r="G15" s="67"/>
      <c r="H15" s="67">
        <f t="shared" si="0"/>
        <v>441000</v>
      </c>
      <c r="I15" s="67">
        <f t="shared" si="0"/>
        <v>50000</v>
      </c>
      <c r="J15" s="51"/>
      <c r="K15" s="51"/>
      <c r="L15" s="51"/>
      <c r="M15" s="51"/>
      <c r="N15" s="43">
        <f>SUM(N17:N19)</f>
        <v>1620000</v>
      </c>
      <c r="O15" s="43">
        <f>SUM(O17:O19)</f>
        <v>1620000</v>
      </c>
      <c r="P15" s="51"/>
    </row>
    <row r="16" spans="1:16" s="25" customFormat="1" ht="15" customHeight="1">
      <c r="A16" s="179"/>
      <c r="B16" s="186">
        <v>60004</v>
      </c>
      <c r="C16" s="10" t="s">
        <v>117</v>
      </c>
      <c r="D16" s="36">
        <f t="shared" ref="D16" si="1">E16+N16</f>
        <v>50000</v>
      </c>
      <c r="E16" s="35">
        <f>F16+I16+J16</f>
        <v>50000</v>
      </c>
      <c r="F16" s="60"/>
      <c r="G16" s="31"/>
      <c r="H16" s="39"/>
      <c r="I16" s="30">
        <v>50000</v>
      </c>
      <c r="J16" s="32"/>
      <c r="K16" s="32"/>
      <c r="L16" s="32"/>
      <c r="M16" s="32"/>
      <c r="N16" s="32"/>
      <c r="O16" s="32"/>
      <c r="P16" s="32"/>
    </row>
    <row r="17" spans="1:16" s="25" customFormat="1" ht="15" customHeight="1">
      <c r="A17" s="179"/>
      <c r="B17" s="186">
        <v>60013</v>
      </c>
      <c r="C17" s="10" t="s">
        <v>116</v>
      </c>
      <c r="D17" s="36">
        <f t="shared" ref="D17:D21" si="2">E17+N17</f>
        <v>501621</v>
      </c>
      <c r="E17" s="35">
        <f>F17+I17+J17</f>
        <v>1621</v>
      </c>
      <c r="F17" s="60">
        <f>G17+H17</f>
        <v>1621</v>
      </c>
      <c r="G17" s="31"/>
      <c r="H17" s="39">
        <v>1621</v>
      </c>
      <c r="I17" s="32"/>
      <c r="J17" s="32"/>
      <c r="K17" s="32"/>
      <c r="L17" s="32"/>
      <c r="M17" s="32"/>
      <c r="N17" s="42">
        <f>O17</f>
        <v>500000</v>
      </c>
      <c r="O17" s="30">
        <v>500000</v>
      </c>
      <c r="P17" s="32"/>
    </row>
    <row r="18" spans="1:16" s="25" customFormat="1" ht="15" customHeight="1">
      <c r="A18" s="179"/>
      <c r="B18" s="186">
        <v>60014</v>
      </c>
      <c r="C18" s="10" t="s">
        <v>115</v>
      </c>
      <c r="D18" s="36">
        <f t="shared" si="2"/>
        <v>279951</v>
      </c>
      <c r="E18" s="35">
        <f>F18+I18+J18</f>
        <v>9951</v>
      </c>
      <c r="F18" s="60">
        <f>G18+H18</f>
        <v>9951</v>
      </c>
      <c r="G18" s="39"/>
      <c r="H18" s="39">
        <v>9951</v>
      </c>
      <c r="I18" s="32"/>
      <c r="J18" s="32"/>
      <c r="K18" s="32"/>
      <c r="L18" s="32"/>
      <c r="M18" s="32"/>
      <c r="N18" s="42">
        <f>O18</f>
        <v>270000</v>
      </c>
      <c r="O18" s="30">
        <v>270000</v>
      </c>
      <c r="P18" s="32"/>
    </row>
    <row r="19" spans="1:16" s="25" customFormat="1" ht="15" customHeight="1">
      <c r="A19" s="179"/>
      <c r="B19" s="186">
        <v>60016</v>
      </c>
      <c r="C19" s="10" t="s">
        <v>114</v>
      </c>
      <c r="D19" s="36">
        <f t="shared" si="2"/>
        <v>1279428</v>
      </c>
      <c r="E19" s="35">
        <f>F19+I19+J19</f>
        <v>429428</v>
      </c>
      <c r="F19" s="60">
        <f>G19+H19</f>
        <v>429428</v>
      </c>
      <c r="G19" s="30"/>
      <c r="H19" s="30">
        <v>429428</v>
      </c>
      <c r="I19" s="32"/>
      <c r="J19" s="32"/>
      <c r="K19" s="32"/>
      <c r="L19" s="32"/>
      <c r="M19" s="32"/>
      <c r="N19" s="42">
        <f>O19</f>
        <v>850000</v>
      </c>
      <c r="O19" s="30">
        <v>850000</v>
      </c>
      <c r="P19" s="32"/>
    </row>
    <row r="20" spans="1:16" s="25" customFormat="1" ht="15" customHeight="1">
      <c r="A20" s="179">
        <v>700</v>
      </c>
      <c r="B20" s="185"/>
      <c r="C20" s="73" t="s">
        <v>57</v>
      </c>
      <c r="D20" s="67">
        <f>D21</f>
        <v>26000</v>
      </c>
      <c r="E20" s="67">
        <f>E21</f>
        <v>26000</v>
      </c>
      <c r="F20" s="67">
        <f>F21</f>
        <v>26000</v>
      </c>
      <c r="G20" s="67"/>
      <c r="H20" s="67">
        <f>H21</f>
        <v>26000</v>
      </c>
      <c r="I20" s="51"/>
      <c r="J20" s="51"/>
      <c r="K20" s="51"/>
      <c r="L20" s="51"/>
      <c r="M20" s="51"/>
      <c r="N20" s="51"/>
      <c r="O20" s="43"/>
      <c r="P20" s="51"/>
    </row>
    <row r="21" spans="1:16" s="25" customFormat="1" ht="15" customHeight="1">
      <c r="A21" s="182"/>
      <c r="B21" s="186">
        <v>70005</v>
      </c>
      <c r="C21" s="10" t="s">
        <v>56</v>
      </c>
      <c r="D21" s="36">
        <f t="shared" si="2"/>
        <v>26000</v>
      </c>
      <c r="E21" s="35">
        <f>F21+I21+J21</f>
        <v>26000</v>
      </c>
      <c r="F21" s="60">
        <f>G21+H21</f>
        <v>26000</v>
      </c>
      <c r="G21" s="60"/>
      <c r="H21" s="39">
        <v>26000</v>
      </c>
      <c r="I21" s="32"/>
      <c r="J21" s="32"/>
      <c r="K21" s="32"/>
      <c r="L21" s="32"/>
      <c r="M21" s="32"/>
      <c r="N21" s="42"/>
      <c r="O21" s="79"/>
      <c r="P21" s="32"/>
    </row>
    <row r="22" spans="1:16" s="25" customFormat="1" ht="15" customHeight="1">
      <c r="A22" s="179">
        <v>710</v>
      </c>
      <c r="B22" s="185"/>
      <c r="C22" s="192" t="s">
        <v>55</v>
      </c>
      <c r="D22" s="67">
        <f>D23+D24</f>
        <v>74000</v>
      </c>
      <c r="E22" s="67">
        <f>E23+E24</f>
        <v>74000</v>
      </c>
      <c r="F22" s="67">
        <f>F23+F24</f>
        <v>74000</v>
      </c>
      <c r="G22" s="67"/>
      <c r="H22" s="67">
        <f>H23+H24</f>
        <v>74000</v>
      </c>
      <c r="I22" s="67"/>
      <c r="J22" s="67"/>
      <c r="K22" s="67"/>
      <c r="L22" s="51"/>
      <c r="M22" s="51"/>
      <c r="N22" s="51"/>
      <c r="O22" s="51"/>
      <c r="P22" s="51"/>
    </row>
    <row r="23" spans="1:16" s="26" customFormat="1" ht="15" customHeight="1">
      <c r="A23" s="179"/>
      <c r="B23" s="186">
        <v>71004</v>
      </c>
      <c r="C23" s="10" t="s">
        <v>113</v>
      </c>
      <c r="D23" s="36">
        <f>+E23</f>
        <v>20000</v>
      </c>
      <c r="E23" s="35">
        <f>F23+I23+J23</f>
        <v>20000</v>
      </c>
      <c r="F23" s="60">
        <f>G23+H23</f>
        <v>20000</v>
      </c>
      <c r="G23" s="60"/>
      <c r="H23" s="63">
        <v>20000</v>
      </c>
      <c r="I23" s="32"/>
      <c r="J23" s="32"/>
      <c r="K23" s="32"/>
      <c r="L23" s="32"/>
      <c r="M23" s="32"/>
      <c r="N23" s="32"/>
      <c r="O23" s="32"/>
      <c r="P23" s="32"/>
    </row>
    <row r="24" spans="1:16" s="25" customFormat="1" ht="15" customHeight="1">
      <c r="A24" s="179"/>
      <c r="B24" s="186">
        <v>71095</v>
      </c>
      <c r="C24" s="10" t="s">
        <v>5</v>
      </c>
      <c r="D24" s="36">
        <f>+E24</f>
        <v>54000</v>
      </c>
      <c r="E24" s="35">
        <f>F24+I24+J24</f>
        <v>54000</v>
      </c>
      <c r="F24" s="60">
        <f>G24+H24</f>
        <v>54000</v>
      </c>
      <c r="G24" s="60"/>
      <c r="H24" s="40">
        <v>54000</v>
      </c>
      <c r="I24" s="78"/>
      <c r="J24" s="32"/>
      <c r="K24" s="32"/>
      <c r="L24" s="32"/>
      <c r="M24" s="32"/>
      <c r="N24" s="32"/>
      <c r="O24" s="32"/>
      <c r="P24" s="32"/>
    </row>
    <row r="25" spans="1:16" s="25" customFormat="1" ht="15" customHeight="1">
      <c r="A25" s="179">
        <v>750</v>
      </c>
      <c r="B25" s="185"/>
      <c r="C25" s="73" t="s">
        <v>54</v>
      </c>
      <c r="D25" s="67">
        <f t="shared" ref="D25:H25" si="3">SUM(D26:D30)</f>
        <v>2274407</v>
      </c>
      <c r="E25" s="67">
        <f t="shared" si="3"/>
        <v>2274407</v>
      </c>
      <c r="F25" s="67">
        <f t="shared" si="3"/>
        <v>2209007</v>
      </c>
      <c r="G25" s="67">
        <f t="shared" si="3"/>
        <v>1806715</v>
      </c>
      <c r="H25" s="67">
        <f t="shared" si="3"/>
        <v>402292</v>
      </c>
      <c r="I25" s="51"/>
      <c r="J25" s="67">
        <f>SUM(J26:J30)</f>
        <v>65400</v>
      </c>
      <c r="K25" s="51"/>
      <c r="L25" s="51"/>
      <c r="M25" s="51"/>
      <c r="N25" s="67"/>
      <c r="O25" s="67"/>
      <c r="P25" s="67"/>
    </row>
    <row r="26" spans="1:16" s="26" customFormat="1" ht="15" customHeight="1">
      <c r="A26" s="180"/>
      <c r="B26" s="187">
        <v>75011</v>
      </c>
      <c r="C26" s="10" t="s">
        <v>53</v>
      </c>
      <c r="D26" s="36">
        <f>E26</f>
        <v>46755</v>
      </c>
      <c r="E26" s="35">
        <f>F26+I26+J26</f>
        <v>46755</v>
      </c>
      <c r="F26" s="60">
        <f>G26+H26</f>
        <v>46755</v>
      </c>
      <c r="G26" s="30">
        <v>43515</v>
      </c>
      <c r="H26" s="30">
        <v>3240</v>
      </c>
      <c r="I26" s="32"/>
      <c r="J26" s="76"/>
      <c r="K26" s="32"/>
      <c r="L26" s="32"/>
      <c r="M26" s="32"/>
      <c r="N26" s="32"/>
      <c r="O26" s="32"/>
      <c r="P26" s="32"/>
    </row>
    <row r="27" spans="1:16" s="25" customFormat="1" ht="22.05" customHeight="1">
      <c r="A27" s="180"/>
      <c r="B27" s="188">
        <v>75022</v>
      </c>
      <c r="C27" s="10" t="s">
        <v>112</v>
      </c>
      <c r="D27" s="36">
        <f>E27</f>
        <v>54000</v>
      </c>
      <c r="E27" s="35">
        <f>F27+I27+J27</f>
        <v>54000</v>
      </c>
      <c r="F27" s="60">
        <f>G27+H27</f>
        <v>4000</v>
      </c>
      <c r="G27" s="60"/>
      <c r="H27" s="30">
        <v>4000</v>
      </c>
      <c r="I27" s="32"/>
      <c r="J27" s="30">
        <v>50000</v>
      </c>
      <c r="K27" s="32"/>
      <c r="L27" s="32"/>
      <c r="M27" s="32"/>
      <c r="N27" s="31"/>
      <c r="O27" s="31"/>
      <c r="P27" s="32"/>
    </row>
    <row r="28" spans="1:16" s="25" customFormat="1" ht="22.05" customHeight="1">
      <c r="A28" s="180"/>
      <c r="B28" s="188">
        <v>75023</v>
      </c>
      <c r="C28" s="10" t="s">
        <v>52</v>
      </c>
      <c r="D28" s="36">
        <f>E28+N28</f>
        <v>2073968</v>
      </c>
      <c r="E28" s="35">
        <f>F28+I28+J28</f>
        <v>2073968</v>
      </c>
      <c r="F28" s="60">
        <f>G28+H28</f>
        <v>2068968</v>
      </c>
      <c r="G28" s="30">
        <v>1761700</v>
      </c>
      <c r="H28" s="30">
        <v>307268</v>
      </c>
      <c r="I28" s="32"/>
      <c r="J28" s="30">
        <v>5000</v>
      </c>
      <c r="K28" s="32"/>
      <c r="L28" s="32"/>
      <c r="M28" s="32"/>
      <c r="N28" s="42"/>
      <c r="O28" s="30"/>
      <c r="P28" s="48"/>
    </row>
    <row r="29" spans="1:16" s="25" customFormat="1" ht="22.05" customHeight="1">
      <c r="A29" s="183"/>
      <c r="B29" s="188">
        <v>75075</v>
      </c>
      <c r="C29" s="66" t="s">
        <v>111</v>
      </c>
      <c r="D29" s="65">
        <f>E29</f>
        <v>76500</v>
      </c>
      <c r="E29" s="64">
        <f>F29+I29+J29</f>
        <v>76500</v>
      </c>
      <c r="F29" s="34">
        <f>G29+H29</f>
        <v>76500</v>
      </c>
      <c r="G29" s="63">
        <v>1500</v>
      </c>
      <c r="H29" s="63">
        <v>75000</v>
      </c>
      <c r="I29" s="62"/>
      <c r="J29" s="63"/>
      <c r="K29" s="62"/>
      <c r="L29" s="62"/>
      <c r="M29" s="62"/>
      <c r="N29" s="62"/>
      <c r="O29" s="62"/>
      <c r="P29" s="62"/>
    </row>
    <row r="30" spans="1:16" s="25" customFormat="1" ht="15" customHeight="1">
      <c r="A30" s="180"/>
      <c r="B30" s="190">
        <v>75095</v>
      </c>
      <c r="C30" s="10" t="s">
        <v>5</v>
      </c>
      <c r="D30" s="36">
        <f>E30+N30</f>
        <v>23184</v>
      </c>
      <c r="E30" s="35">
        <f>F30+I30+J30</f>
        <v>23184</v>
      </c>
      <c r="F30" s="60">
        <f>G30+H30</f>
        <v>12784</v>
      </c>
      <c r="G30" s="60"/>
      <c r="H30" s="33">
        <v>12784</v>
      </c>
      <c r="I30" s="32"/>
      <c r="J30" s="33">
        <v>10400</v>
      </c>
      <c r="K30" s="32"/>
      <c r="L30" s="32"/>
      <c r="M30" s="32"/>
      <c r="N30" s="42"/>
      <c r="O30" s="42"/>
      <c r="P30" s="33"/>
    </row>
    <row r="31" spans="1:16" s="25" customFormat="1" ht="30" customHeight="1">
      <c r="A31" s="177">
        <v>751</v>
      </c>
      <c r="B31" s="47"/>
      <c r="C31" s="50" t="s">
        <v>50</v>
      </c>
      <c r="D31" s="67">
        <f>D32</f>
        <v>1300</v>
      </c>
      <c r="E31" s="67">
        <f>E32</f>
        <v>1300</v>
      </c>
      <c r="F31" s="67">
        <f>F32</f>
        <v>1300</v>
      </c>
      <c r="G31" s="67"/>
      <c r="H31" s="67">
        <f>H32</f>
        <v>1300</v>
      </c>
      <c r="I31" s="51"/>
      <c r="J31" s="67"/>
      <c r="K31" s="51"/>
      <c r="L31" s="51"/>
      <c r="M31" s="51"/>
      <c r="N31" s="51"/>
      <c r="O31" s="51"/>
      <c r="P31" s="51"/>
    </row>
    <row r="32" spans="1:16" s="25" customFormat="1" ht="20.399999999999999">
      <c r="A32" s="178"/>
      <c r="B32" s="61">
        <v>75101</v>
      </c>
      <c r="C32" s="54" t="s">
        <v>49</v>
      </c>
      <c r="D32" s="53">
        <f>E32</f>
        <v>1300</v>
      </c>
      <c r="E32" s="35">
        <f>F32+I32+J32</f>
        <v>1300</v>
      </c>
      <c r="F32" s="60">
        <f>G32+H32</f>
        <v>1300</v>
      </c>
      <c r="G32" s="39"/>
      <c r="H32" s="30">
        <v>1300</v>
      </c>
      <c r="I32" s="76"/>
      <c r="J32" s="39"/>
      <c r="K32" s="32"/>
      <c r="L32" s="32"/>
      <c r="M32" s="32"/>
      <c r="N32" s="32"/>
      <c r="O32" s="32"/>
      <c r="P32" s="32"/>
    </row>
    <row r="33" spans="1:16" s="25" customFormat="1" ht="15.6" customHeight="1">
      <c r="A33" s="456" t="s">
        <v>97</v>
      </c>
      <c r="B33" s="456" t="s">
        <v>96</v>
      </c>
      <c r="C33" s="456" t="s">
        <v>95</v>
      </c>
      <c r="D33" s="483" t="s">
        <v>94</v>
      </c>
      <c r="E33" s="466" t="s">
        <v>93</v>
      </c>
      <c r="F33" s="467"/>
      <c r="G33" s="467"/>
      <c r="H33" s="467"/>
      <c r="I33" s="467"/>
      <c r="J33" s="467"/>
      <c r="K33" s="467"/>
      <c r="L33" s="467"/>
      <c r="M33" s="467"/>
      <c r="N33" s="467"/>
      <c r="O33" s="467"/>
      <c r="P33" s="468"/>
    </row>
    <row r="34" spans="1:16" s="25" customFormat="1" ht="10.8" customHeight="1">
      <c r="A34" s="457"/>
      <c r="B34" s="457"/>
      <c r="C34" s="457"/>
      <c r="D34" s="475"/>
      <c r="E34" s="444" t="s">
        <v>92</v>
      </c>
      <c r="F34" s="462" t="s">
        <v>64</v>
      </c>
      <c r="G34" s="463"/>
      <c r="H34" s="463"/>
      <c r="I34" s="463"/>
      <c r="J34" s="463"/>
      <c r="K34" s="463"/>
      <c r="L34" s="463"/>
      <c r="M34" s="464"/>
      <c r="N34" s="444" t="s">
        <v>91</v>
      </c>
      <c r="O34" s="451" t="s">
        <v>64</v>
      </c>
      <c r="P34" s="469"/>
    </row>
    <row r="35" spans="1:16" s="25" customFormat="1" ht="10.8" customHeight="1">
      <c r="A35" s="457"/>
      <c r="B35" s="457"/>
      <c r="C35" s="457"/>
      <c r="D35" s="475"/>
      <c r="E35" s="444"/>
      <c r="F35" s="451"/>
      <c r="G35" s="465"/>
      <c r="H35" s="465"/>
      <c r="I35" s="465"/>
      <c r="J35" s="465"/>
      <c r="K35" s="465"/>
      <c r="L35" s="465"/>
      <c r="M35" s="452"/>
      <c r="N35" s="444"/>
      <c r="O35" s="446" t="s">
        <v>90</v>
      </c>
      <c r="P35" s="447" t="s">
        <v>89</v>
      </c>
    </row>
    <row r="36" spans="1:16" s="25" customFormat="1" ht="8.85" customHeight="1">
      <c r="A36" s="457"/>
      <c r="B36" s="457"/>
      <c r="C36" s="457"/>
      <c r="D36" s="475"/>
      <c r="E36" s="444"/>
      <c r="F36" s="446" t="s">
        <v>88</v>
      </c>
      <c r="G36" s="449" t="s">
        <v>64</v>
      </c>
      <c r="H36" s="450"/>
      <c r="I36" s="446" t="s">
        <v>87</v>
      </c>
      <c r="J36" s="446" t="s">
        <v>86</v>
      </c>
      <c r="K36" s="446" t="s">
        <v>85</v>
      </c>
      <c r="L36" s="446" t="s">
        <v>84</v>
      </c>
      <c r="M36" s="446" t="s">
        <v>83</v>
      </c>
      <c r="N36" s="444"/>
      <c r="O36" s="444"/>
      <c r="P36" s="448"/>
    </row>
    <row r="37" spans="1:16" s="25" customFormat="1" ht="10.8" customHeight="1">
      <c r="A37" s="457"/>
      <c r="B37" s="457"/>
      <c r="C37" s="457"/>
      <c r="D37" s="475"/>
      <c r="E37" s="444"/>
      <c r="F37" s="444"/>
      <c r="G37" s="451"/>
      <c r="H37" s="452"/>
      <c r="I37" s="444"/>
      <c r="J37" s="444"/>
      <c r="K37" s="444"/>
      <c r="L37" s="444"/>
      <c r="M37" s="444"/>
      <c r="N37" s="444"/>
      <c r="O37" s="444"/>
      <c r="P37" s="447" t="s">
        <v>82</v>
      </c>
    </row>
    <row r="38" spans="1:16" s="25" customFormat="1" ht="73.8" customHeight="1">
      <c r="A38" s="458"/>
      <c r="B38" s="458"/>
      <c r="C38" s="458"/>
      <c r="D38" s="476"/>
      <c r="E38" s="445"/>
      <c r="F38" s="445"/>
      <c r="G38" s="58" t="s">
        <v>81</v>
      </c>
      <c r="H38" s="58" t="s">
        <v>80</v>
      </c>
      <c r="I38" s="445"/>
      <c r="J38" s="445"/>
      <c r="K38" s="445"/>
      <c r="L38" s="445"/>
      <c r="M38" s="445"/>
      <c r="N38" s="445"/>
      <c r="O38" s="445"/>
      <c r="P38" s="470"/>
    </row>
    <row r="39" spans="1:16" s="25" customFormat="1" ht="22.8" customHeight="1">
      <c r="A39" s="177">
        <v>754</v>
      </c>
      <c r="B39" s="47"/>
      <c r="C39" s="50" t="s">
        <v>110</v>
      </c>
      <c r="D39" s="67">
        <f>SUM(D40:D40)</f>
        <v>366237</v>
      </c>
      <c r="E39" s="67">
        <f>SUM(E40:E40)</f>
        <v>359937</v>
      </c>
      <c r="F39" s="67">
        <f>SUM(F40:F40)</f>
        <v>339637</v>
      </c>
      <c r="G39" s="67">
        <f>SUM(G40:G40)</f>
        <v>97442</v>
      </c>
      <c r="H39" s="67">
        <f>SUM(H40:H40)</f>
        <v>242195</v>
      </c>
      <c r="I39" s="67"/>
      <c r="J39" s="67">
        <f>SUM(J40:J40)</f>
        <v>20300</v>
      </c>
      <c r="K39" s="51"/>
      <c r="L39" s="51"/>
      <c r="M39" s="51"/>
      <c r="N39" s="67">
        <f>SUM(N40:N40)</f>
        <v>6300</v>
      </c>
      <c r="O39" s="67">
        <f>SUM(O40:O40)</f>
        <v>6300</v>
      </c>
      <c r="P39" s="51"/>
    </row>
    <row r="40" spans="1:16" s="25" customFormat="1" ht="15" customHeight="1">
      <c r="A40" s="177"/>
      <c r="B40" s="77">
        <v>75412</v>
      </c>
      <c r="C40" s="10" t="s">
        <v>109</v>
      </c>
      <c r="D40" s="36">
        <f>E40+N40</f>
        <v>366237</v>
      </c>
      <c r="E40" s="35">
        <f>F40+I40+J40</f>
        <v>359937</v>
      </c>
      <c r="F40" s="60">
        <f>G40+H40</f>
        <v>339637</v>
      </c>
      <c r="G40" s="75">
        <v>97442</v>
      </c>
      <c r="H40" s="40">
        <v>242195</v>
      </c>
      <c r="I40" s="40"/>
      <c r="J40" s="40">
        <v>20300</v>
      </c>
      <c r="K40" s="32"/>
      <c r="L40" s="32"/>
      <c r="M40" s="32"/>
      <c r="N40" s="42">
        <f>O40</f>
        <v>6300</v>
      </c>
      <c r="O40" s="30">
        <v>6300</v>
      </c>
      <c r="P40" s="32"/>
    </row>
    <row r="41" spans="1:16" s="26" customFormat="1" ht="15" customHeight="1">
      <c r="A41" s="179">
        <v>758</v>
      </c>
      <c r="B41" s="74"/>
      <c r="C41" s="73" t="s">
        <v>29</v>
      </c>
      <c r="D41" s="45">
        <f t="shared" ref="D41:H41" si="4">D42+D43</f>
        <v>154800</v>
      </c>
      <c r="E41" s="45">
        <f t="shared" si="4"/>
        <v>154800</v>
      </c>
      <c r="F41" s="45">
        <f t="shared" si="4"/>
        <v>154800</v>
      </c>
      <c r="G41" s="45"/>
      <c r="H41" s="45">
        <f t="shared" si="4"/>
        <v>154800</v>
      </c>
      <c r="I41" s="43"/>
      <c r="J41" s="43"/>
      <c r="K41" s="51"/>
      <c r="L41" s="51"/>
      <c r="M41" s="51"/>
      <c r="N41" s="51"/>
      <c r="O41" s="51"/>
      <c r="P41" s="51"/>
    </row>
    <row r="42" spans="1:16" s="26" customFormat="1" ht="15" customHeight="1">
      <c r="A42" s="179"/>
      <c r="B42" s="37">
        <v>75814</v>
      </c>
      <c r="C42" s="10" t="s">
        <v>25</v>
      </c>
      <c r="D42" s="36">
        <v>4800</v>
      </c>
      <c r="E42" s="35">
        <f>F42+I42+J42</f>
        <v>4800</v>
      </c>
      <c r="F42" s="60">
        <f>G42+H42</f>
        <v>4800</v>
      </c>
      <c r="G42" s="71"/>
      <c r="H42" s="33">
        <v>4800</v>
      </c>
      <c r="I42" s="389"/>
      <c r="J42" s="30"/>
      <c r="K42" s="32"/>
      <c r="L42" s="32"/>
      <c r="M42" s="32"/>
      <c r="N42" s="32"/>
      <c r="O42" s="32"/>
      <c r="P42" s="32"/>
    </row>
    <row r="43" spans="1:16" s="26" customFormat="1" ht="15" customHeight="1">
      <c r="A43" s="179"/>
      <c r="B43" s="37">
        <v>75818</v>
      </c>
      <c r="C43" s="10" t="s">
        <v>108</v>
      </c>
      <c r="D43" s="36">
        <v>150000</v>
      </c>
      <c r="E43" s="35">
        <f>F43+I43+J43</f>
        <v>150000</v>
      </c>
      <c r="F43" s="60">
        <f>G43+H43</f>
        <v>150000</v>
      </c>
      <c r="G43" s="387"/>
      <c r="H43" s="388">
        <v>150000</v>
      </c>
      <c r="I43" s="33"/>
      <c r="J43" s="387"/>
      <c r="K43" s="32"/>
      <c r="L43" s="32"/>
      <c r="M43" s="32"/>
      <c r="N43" s="32"/>
      <c r="O43" s="32"/>
      <c r="P43" s="32"/>
    </row>
    <row r="44" spans="1:16" s="26" customFormat="1" ht="15" customHeight="1">
      <c r="A44" s="179">
        <v>801</v>
      </c>
      <c r="B44" s="74"/>
      <c r="C44" s="73" t="s">
        <v>24</v>
      </c>
      <c r="D44" s="52">
        <f t="shared" ref="D44:H44" si="5">SUM(D45:D54)</f>
        <v>9353544</v>
      </c>
      <c r="E44" s="67">
        <f t="shared" si="5"/>
        <v>8608544</v>
      </c>
      <c r="F44" s="67">
        <f t="shared" si="5"/>
        <v>8236744</v>
      </c>
      <c r="G44" s="67">
        <f t="shared" si="5"/>
        <v>6188024</v>
      </c>
      <c r="H44" s="67">
        <f t="shared" si="5"/>
        <v>2048720</v>
      </c>
      <c r="I44" s="67"/>
      <c r="J44" s="67">
        <f>SUM(J45:J54)</f>
        <v>371800</v>
      </c>
      <c r="K44" s="67"/>
      <c r="L44" s="51"/>
      <c r="M44" s="51"/>
      <c r="N44" s="67">
        <f>SUM(N45:N54)</f>
        <v>745000</v>
      </c>
      <c r="O44" s="67">
        <f>SUM(O45:O54)</f>
        <v>745000</v>
      </c>
      <c r="P44" s="67"/>
    </row>
    <row r="45" spans="1:16" s="25" customFormat="1" ht="15" customHeight="1">
      <c r="A45" s="177"/>
      <c r="B45" s="37">
        <v>80101</v>
      </c>
      <c r="C45" s="10" t="s">
        <v>23</v>
      </c>
      <c r="D45" s="36">
        <f t="shared" ref="D45:D49" si="6">E45+N45</f>
        <v>5581665</v>
      </c>
      <c r="E45" s="35">
        <f>F45+I45+J45</f>
        <v>4836665</v>
      </c>
      <c r="F45" s="60">
        <f t="shared" ref="F45:F54" si="7">G45+H45</f>
        <v>4624965</v>
      </c>
      <c r="G45" s="71">
        <v>3592600</v>
      </c>
      <c r="H45" s="33">
        <v>1032365</v>
      </c>
      <c r="I45" s="72"/>
      <c r="J45" s="30">
        <v>211700</v>
      </c>
      <c r="K45" s="32"/>
      <c r="L45" s="32"/>
      <c r="M45" s="32"/>
      <c r="N45" s="42">
        <f>O45</f>
        <v>745000</v>
      </c>
      <c r="O45" s="30">
        <v>745000</v>
      </c>
      <c r="P45" s="32"/>
    </row>
    <row r="46" spans="1:16" s="25" customFormat="1" ht="20.399999999999999">
      <c r="A46" s="177"/>
      <c r="B46" s="37">
        <v>80103</v>
      </c>
      <c r="C46" s="10" t="s">
        <v>107</v>
      </c>
      <c r="D46" s="36">
        <f t="shared" si="6"/>
        <v>345460</v>
      </c>
      <c r="E46" s="35">
        <f>F46+I46+J46</f>
        <v>345460</v>
      </c>
      <c r="F46" s="60">
        <f t="shared" si="7"/>
        <v>320160</v>
      </c>
      <c r="G46" s="71">
        <v>302880</v>
      </c>
      <c r="H46" s="33">
        <v>17280</v>
      </c>
      <c r="I46" s="72"/>
      <c r="J46" s="30">
        <v>25300</v>
      </c>
      <c r="K46" s="32"/>
      <c r="L46" s="32"/>
      <c r="M46" s="32"/>
      <c r="N46" s="31"/>
      <c r="O46" s="31"/>
      <c r="P46" s="32"/>
    </row>
    <row r="47" spans="1:16" s="25" customFormat="1" ht="15" customHeight="1">
      <c r="A47" s="177"/>
      <c r="B47" s="37">
        <v>80104</v>
      </c>
      <c r="C47" s="10" t="s">
        <v>21</v>
      </c>
      <c r="D47" s="36">
        <f t="shared" si="6"/>
        <v>617803</v>
      </c>
      <c r="E47" s="35">
        <f>F47+I47+J47+K47</f>
        <v>617803</v>
      </c>
      <c r="F47" s="60">
        <f t="shared" si="7"/>
        <v>596903</v>
      </c>
      <c r="G47" s="71">
        <v>398700</v>
      </c>
      <c r="H47" s="33">
        <v>198203</v>
      </c>
      <c r="I47" s="72"/>
      <c r="J47" s="30">
        <v>20900</v>
      </c>
      <c r="K47" s="30"/>
      <c r="L47" s="32"/>
      <c r="M47" s="32"/>
      <c r="N47" s="42"/>
      <c r="O47" s="39"/>
      <c r="P47" s="32"/>
    </row>
    <row r="48" spans="1:16" s="25" customFormat="1" ht="15" customHeight="1">
      <c r="A48" s="177"/>
      <c r="B48" s="37">
        <v>80106</v>
      </c>
      <c r="C48" s="10" t="s">
        <v>20</v>
      </c>
      <c r="D48" s="36">
        <f t="shared" si="6"/>
        <v>494634</v>
      </c>
      <c r="E48" s="35">
        <f>F48+I48+J48+K48</f>
        <v>494634</v>
      </c>
      <c r="F48" s="60">
        <f t="shared" si="7"/>
        <v>467734</v>
      </c>
      <c r="G48" s="71">
        <v>444150</v>
      </c>
      <c r="H48" s="33">
        <v>23584</v>
      </c>
      <c r="I48" s="72"/>
      <c r="J48" s="30">
        <v>26900</v>
      </c>
      <c r="K48" s="30"/>
      <c r="L48" s="32"/>
      <c r="M48" s="32"/>
      <c r="N48" s="42"/>
      <c r="O48" s="30"/>
      <c r="P48" s="48"/>
    </row>
    <row r="49" spans="1:16" s="25" customFormat="1" ht="15" customHeight="1">
      <c r="A49" s="177"/>
      <c r="B49" s="37">
        <v>80110</v>
      </c>
      <c r="C49" s="10" t="s">
        <v>106</v>
      </c>
      <c r="D49" s="36">
        <f t="shared" si="6"/>
        <v>1424901</v>
      </c>
      <c r="E49" s="35">
        <f>F49+I49+J49</f>
        <v>1424901</v>
      </c>
      <c r="F49" s="60">
        <f t="shared" si="7"/>
        <v>1337901</v>
      </c>
      <c r="G49" s="71">
        <v>1142500</v>
      </c>
      <c r="H49" s="33">
        <v>195401</v>
      </c>
      <c r="I49" s="72"/>
      <c r="J49" s="30">
        <v>87000</v>
      </c>
      <c r="K49" s="32"/>
      <c r="L49" s="32"/>
      <c r="M49" s="32"/>
      <c r="N49" s="42"/>
      <c r="O49" s="30"/>
      <c r="P49" s="32"/>
    </row>
    <row r="50" spans="1:16" s="25" customFormat="1" ht="15" customHeight="1">
      <c r="A50" s="177"/>
      <c r="B50" s="37">
        <v>80113</v>
      </c>
      <c r="C50" s="10" t="s">
        <v>105</v>
      </c>
      <c r="D50" s="36">
        <f t="shared" ref="D50:D54" si="8">E50</f>
        <v>400000</v>
      </c>
      <c r="E50" s="35">
        <f>F50+I50+J50</f>
        <v>400000</v>
      </c>
      <c r="F50" s="34">
        <f t="shared" si="7"/>
        <v>400000</v>
      </c>
      <c r="G50" s="31"/>
      <c r="H50" s="33">
        <v>400000</v>
      </c>
      <c r="I50" s="31"/>
      <c r="J50" s="31"/>
      <c r="K50" s="32"/>
      <c r="L50" s="32"/>
      <c r="M50" s="32"/>
      <c r="N50" s="32"/>
      <c r="O50" s="32"/>
      <c r="P50" s="32"/>
    </row>
    <row r="51" spans="1:16" s="25" customFormat="1" ht="15" customHeight="1">
      <c r="A51" s="177"/>
      <c r="B51" s="37">
        <v>80146</v>
      </c>
      <c r="C51" s="10" t="s">
        <v>104</v>
      </c>
      <c r="D51" s="36">
        <f t="shared" si="8"/>
        <v>38010</v>
      </c>
      <c r="E51" s="35">
        <f>F51+I51+J51</f>
        <v>38010</v>
      </c>
      <c r="F51" s="34">
        <f t="shared" si="7"/>
        <v>38010</v>
      </c>
      <c r="G51" s="31"/>
      <c r="H51" s="33">
        <v>38010</v>
      </c>
      <c r="I51" s="31"/>
      <c r="J51" s="31"/>
      <c r="K51" s="32"/>
      <c r="L51" s="32"/>
      <c r="M51" s="32"/>
      <c r="N51" s="32"/>
      <c r="O51" s="32"/>
      <c r="P51" s="32"/>
    </row>
    <row r="52" spans="1:16" s="25" customFormat="1" ht="15" customHeight="1">
      <c r="A52" s="177"/>
      <c r="B52" s="37">
        <v>80148</v>
      </c>
      <c r="C52" s="10" t="s">
        <v>19</v>
      </c>
      <c r="D52" s="36">
        <f t="shared" ref="D52" si="9">E52</f>
        <v>303197</v>
      </c>
      <c r="E52" s="35">
        <f>F52+I52+J52</f>
        <v>303197</v>
      </c>
      <c r="F52" s="34">
        <f t="shared" ref="F52" si="10">G52+H52</f>
        <v>303197</v>
      </c>
      <c r="G52" s="71">
        <v>194480</v>
      </c>
      <c r="H52" s="33">
        <v>108717</v>
      </c>
      <c r="I52" s="31"/>
      <c r="J52" s="31"/>
      <c r="K52" s="32"/>
      <c r="L52" s="32"/>
      <c r="M52" s="32"/>
      <c r="N52" s="32"/>
      <c r="O52" s="32"/>
      <c r="P52" s="32"/>
    </row>
    <row r="53" spans="1:16" s="25" customFormat="1" ht="40.799999999999997">
      <c r="A53" s="177"/>
      <c r="B53" s="37">
        <v>80150</v>
      </c>
      <c r="C53" s="10" t="s">
        <v>318</v>
      </c>
      <c r="D53" s="36">
        <f t="shared" si="8"/>
        <v>112714</v>
      </c>
      <c r="E53" s="35">
        <f>F53+I53+J53</f>
        <v>112714</v>
      </c>
      <c r="F53" s="34">
        <f t="shared" si="7"/>
        <v>112714</v>
      </c>
      <c r="G53" s="71">
        <v>112714</v>
      </c>
      <c r="H53" s="33"/>
      <c r="I53" s="31"/>
      <c r="J53" s="31"/>
      <c r="K53" s="32"/>
      <c r="L53" s="32"/>
      <c r="M53" s="32"/>
      <c r="N53" s="32"/>
      <c r="O53" s="32"/>
      <c r="P53" s="32"/>
    </row>
    <row r="54" spans="1:16" s="25" customFormat="1" ht="15" customHeight="1">
      <c r="A54" s="177"/>
      <c r="B54" s="37">
        <v>80195</v>
      </c>
      <c r="C54" s="10" t="s">
        <v>5</v>
      </c>
      <c r="D54" s="36">
        <f t="shared" si="8"/>
        <v>35160</v>
      </c>
      <c r="E54" s="35">
        <f>F54+I54+J54+K54</f>
        <v>35160</v>
      </c>
      <c r="F54" s="34">
        <f t="shared" si="7"/>
        <v>35160</v>
      </c>
      <c r="G54" s="31"/>
      <c r="H54" s="33">
        <v>35160</v>
      </c>
      <c r="I54" s="31"/>
      <c r="J54" s="31"/>
      <c r="K54" s="30"/>
      <c r="L54" s="32"/>
      <c r="M54" s="32"/>
      <c r="N54" s="32"/>
      <c r="O54" s="32"/>
      <c r="P54" s="32"/>
    </row>
    <row r="55" spans="1:16" s="25" customFormat="1" ht="15" customHeight="1">
      <c r="A55" s="177">
        <v>851</v>
      </c>
      <c r="B55" s="74"/>
      <c r="C55" s="11" t="s">
        <v>103</v>
      </c>
      <c r="D55" s="52">
        <f t="shared" ref="D55:I55" si="11">+D56+D57+D58</f>
        <v>150000</v>
      </c>
      <c r="E55" s="52">
        <f t="shared" si="11"/>
        <v>150000</v>
      </c>
      <c r="F55" s="52">
        <f t="shared" si="11"/>
        <v>100000</v>
      </c>
      <c r="G55" s="52">
        <f t="shared" si="11"/>
        <v>21000</v>
      </c>
      <c r="H55" s="52">
        <f t="shared" si="11"/>
        <v>79000</v>
      </c>
      <c r="I55" s="52">
        <f t="shared" si="11"/>
        <v>50000</v>
      </c>
      <c r="J55" s="67"/>
      <c r="K55" s="51"/>
      <c r="L55" s="51"/>
      <c r="M55" s="51"/>
      <c r="N55" s="67"/>
      <c r="O55" s="67"/>
      <c r="P55" s="51"/>
    </row>
    <row r="56" spans="1:16" s="26" customFormat="1" ht="15" customHeight="1">
      <c r="A56" s="179"/>
      <c r="B56" s="37">
        <v>85121</v>
      </c>
      <c r="C56" s="10" t="s">
        <v>102</v>
      </c>
      <c r="D56" s="36">
        <f>E56+N56</f>
        <v>50000</v>
      </c>
      <c r="E56" s="35">
        <f>F56+I56+J56</f>
        <v>50000</v>
      </c>
      <c r="F56" s="34"/>
      <c r="G56" s="52"/>
      <c r="H56" s="70"/>
      <c r="I56" s="30">
        <v>50000</v>
      </c>
      <c r="J56" s="30"/>
      <c r="K56" s="51"/>
      <c r="L56" s="51"/>
      <c r="M56" s="51"/>
      <c r="N56" s="42"/>
      <c r="O56" s="30"/>
      <c r="P56" s="51"/>
    </row>
    <row r="57" spans="1:16" s="26" customFormat="1" ht="15" customHeight="1">
      <c r="A57" s="179"/>
      <c r="B57" s="37">
        <v>85153</v>
      </c>
      <c r="C57" s="10" t="s">
        <v>101</v>
      </c>
      <c r="D57" s="36">
        <f>E57</f>
        <v>10000</v>
      </c>
      <c r="E57" s="35">
        <f>F57+I57+J57</f>
        <v>10000</v>
      </c>
      <c r="F57" s="34">
        <f>G57+H57</f>
        <v>10000</v>
      </c>
      <c r="G57" s="31"/>
      <c r="H57" s="33">
        <v>10000</v>
      </c>
      <c r="I57" s="31"/>
      <c r="J57" s="31"/>
      <c r="K57" s="32"/>
      <c r="L57" s="32"/>
      <c r="M57" s="32"/>
      <c r="N57" s="32"/>
      <c r="O57" s="32"/>
      <c r="P57" s="32"/>
    </row>
    <row r="58" spans="1:16" s="26" customFormat="1" ht="15" customHeight="1">
      <c r="A58" s="179"/>
      <c r="B58" s="69">
        <v>85154</v>
      </c>
      <c r="C58" s="10" t="s">
        <v>100</v>
      </c>
      <c r="D58" s="36">
        <v>90000</v>
      </c>
      <c r="E58" s="35">
        <f>F58+I58+J58</f>
        <v>90000</v>
      </c>
      <c r="F58" s="60">
        <f>G58+H58</f>
        <v>90000</v>
      </c>
      <c r="G58" s="33">
        <v>21000</v>
      </c>
      <c r="H58" s="33">
        <v>69000</v>
      </c>
      <c r="I58" s="31"/>
      <c r="J58" s="60"/>
      <c r="K58" s="32"/>
      <c r="L58" s="32"/>
      <c r="M58" s="32"/>
      <c r="N58" s="32"/>
      <c r="O58" s="32"/>
      <c r="P58" s="32"/>
    </row>
    <row r="59" spans="1:16" s="25" customFormat="1" ht="15" customHeight="1">
      <c r="A59" s="38">
        <v>852</v>
      </c>
      <c r="B59" s="74"/>
      <c r="C59" s="73" t="s">
        <v>17</v>
      </c>
      <c r="D59" s="67">
        <f>SUM(D60:D72)</f>
        <v>1076000</v>
      </c>
      <c r="E59" s="67">
        <f>SUM(E60:E72)</f>
        <v>1076000</v>
      </c>
      <c r="F59" s="67">
        <f>SUM(F60:F72)</f>
        <v>738000</v>
      </c>
      <c r="G59" s="67">
        <f>SUM(G60:G72)</f>
        <v>500766</v>
      </c>
      <c r="H59" s="67">
        <f>SUM(H60:H72)</f>
        <v>237234</v>
      </c>
      <c r="I59" s="67"/>
      <c r="J59" s="67">
        <f>SUM(J60:J72)</f>
        <v>338000</v>
      </c>
      <c r="K59" s="67"/>
      <c r="L59" s="51"/>
      <c r="M59" s="51"/>
      <c r="N59" s="51"/>
      <c r="O59" s="51"/>
      <c r="P59" s="51"/>
    </row>
    <row r="60" spans="1:16" s="25" customFormat="1" ht="60" customHeight="1">
      <c r="A60" s="41"/>
      <c r="B60" s="61">
        <v>85213</v>
      </c>
      <c r="C60" s="54" t="s">
        <v>98</v>
      </c>
      <c r="D60" s="53">
        <f t="shared" ref="D60:D61" si="12">E60</f>
        <v>31400</v>
      </c>
      <c r="E60" s="35">
        <f>F60+I60+J60</f>
        <v>31400</v>
      </c>
      <c r="F60" s="60">
        <f>G60+H60</f>
        <v>31400</v>
      </c>
      <c r="G60" s="59"/>
      <c r="H60" s="33">
        <v>31400</v>
      </c>
      <c r="I60" s="31"/>
      <c r="J60" s="31"/>
      <c r="K60" s="32"/>
      <c r="L60" s="32"/>
      <c r="M60" s="32"/>
      <c r="N60" s="32"/>
      <c r="O60" s="32"/>
      <c r="P60" s="32"/>
    </row>
    <row r="61" spans="1:16" s="25" customFormat="1" ht="31.8" customHeight="1">
      <c r="A61" s="41"/>
      <c r="B61" s="61">
        <v>85214</v>
      </c>
      <c r="C61" s="54" t="s">
        <v>310</v>
      </c>
      <c r="D61" s="53">
        <f t="shared" si="12"/>
        <v>228000</v>
      </c>
      <c r="E61" s="35">
        <f>F61+I61+J61+K61</f>
        <v>228000</v>
      </c>
      <c r="F61" s="60">
        <f>G61+H61</f>
        <v>135000</v>
      </c>
      <c r="G61" s="31"/>
      <c r="H61" s="33">
        <v>135000</v>
      </c>
      <c r="I61" s="31"/>
      <c r="J61" s="33">
        <v>93000</v>
      </c>
      <c r="K61" s="33"/>
      <c r="L61" s="32"/>
      <c r="M61" s="32"/>
      <c r="N61" s="32"/>
      <c r="O61" s="32"/>
      <c r="P61" s="32"/>
    </row>
    <row r="62" spans="1:16" s="25" customFormat="1" ht="13.8" customHeight="1">
      <c r="A62" s="456" t="s">
        <v>97</v>
      </c>
      <c r="B62" s="456" t="s">
        <v>96</v>
      </c>
      <c r="C62" s="456" t="s">
        <v>95</v>
      </c>
      <c r="D62" s="480" t="s">
        <v>94</v>
      </c>
      <c r="E62" s="466" t="s">
        <v>93</v>
      </c>
      <c r="F62" s="467"/>
      <c r="G62" s="467"/>
      <c r="H62" s="467"/>
      <c r="I62" s="467"/>
      <c r="J62" s="467"/>
      <c r="K62" s="467"/>
      <c r="L62" s="467"/>
      <c r="M62" s="467"/>
      <c r="N62" s="467"/>
      <c r="O62" s="467"/>
      <c r="P62" s="468"/>
    </row>
    <row r="63" spans="1:16" s="25" customFormat="1" ht="10.8" customHeight="1">
      <c r="A63" s="457"/>
      <c r="B63" s="457"/>
      <c r="C63" s="457"/>
      <c r="D63" s="481"/>
      <c r="E63" s="464" t="s">
        <v>92</v>
      </c>
      <c r="F63" s="462" t="s">
        <v>64</v>
      </c>
      <c r="G63" s="463"/>
      <c r="H63" s="463"/>
      <c r="I63" s="463"/>
      <c r="J63" s="463"/>
      <c r="K63" s="463"/>
      <c r="L63" s="463"/>
      <c r="M63" s="464"/>
      <c r="N63" s="444" t="s">
        <v>91</v>
      </c>
      <c r="O63" s="478" t="s">
        <v>64</v>
      </c>
      <c r="P63" s="479"/>
    </row>
    <row r="64" spans="1:16" s="25" customFormat="1" ht="10.8" customHeight="1">
      <c r="A64" s="457"/>
      <c r="B64" s="457"/>
      <c r="C64" s="457"/>
      <c r="D64" s="481"/>
      <c r="E64" s="464"/>
      <c r="F64" s="451"/>
      <c r="G64" s="465"/>
      <c r="H64" s="465"/>
      <c r="I64" s="465"/>
      <c r="J64" s="465"/>
      <c r="K64" s="465"/>
      <c r="L64" s="465"/>
      <c r="M64" s="452"/>
      <c r="N64" s="444"/>
      <c r="O64" s="446" t="s">
        <v>90</v>
      </c>
      <c r="P64" s="447" t="s">
        <v>89</v>
      </c>
    </row>
    <row r="65" spans="1:16" s="25" customFormat="1" ht="10.8" customHeight="1">
      <c r="A65" s="457"/>
      <c r="B65" s="457"/>
      <c r="C65" s="457"/>
      <c r="D65" s="481"/>
      <c r="E65" s="464"/>
      <c r="F65" s="446" t="s">
        <v>88</v>
      </c>
      <c r="G65" s="449" t="s">
        <v>64</v>
      </c>
      <c r="H65" s="450"/>
      <c r="I65" s="446" t="s">
        <v>87</v>
      </c>
      <c r="J65" s="446" t="s">
        <v>86</v>
      </c>
      <c r="K65" s="446" t="s">
        <v>85</v>
      </c>
      <c r="L65" s="446" t="s">
        <v>84</v>
      </c>
      <c r="M65" s="446" t="s">
        <v>83</v>
      </c>
      <c r="N65" s="444"/>
      <c r="O65" s="444"/>
      <c r="P65" s="448"/>
    </row>
    <row r="66" spans="1:16" s="25" customFormat="1" ht="10.8" customHeight="1">
      <c r="A66" s="457"/>
      <c r="B66" s="457"/>
      <c r="C66" s="457"/>
      <c r="D66" s="481"/>
      <c r="E66" s="464"/>
      <c r="F66" s="444"/>
      <c r="G66" s="451"/>
      <c r="H66" s="452"/>
      <c r="I66" s="444"/>
      <c r="J66" s="444"/>
      <c r="K66" s="444"/>
      <c r="L66" s="444"/>
      <c r="M66" s="444"/>
      <c r="N66" s="444"/>
      <c r="O66" s="444"/>
      <c r="P66" s="447" t="s">
        <v>82</v>
      </c>
    </row>
    <row r="67" spans="1:16" s="25" customFormat="1" ht="66" customHeight="1">
      <c r="A67" s="458"/>
      <c r="B67" s="458"/>
      <c r="C67" s="458"/>
      <c r="D67" s="482"/>
      <c r="E67" s="477"/>
      <c r="F67" s="445"/>
      <c r="G67" s="58" t="s">
        <v>81</v>
      </c>
      <c r="H67" s="58" t="s">
        <v>80</v>
      </c>
      <c r="I67" s="445"/>
      <c r="J67" s="445"/>
      <c r="K67" s="445"/>
      <c r="L67" s="445"/>
      <c r="M67" s="445"/>
      <c r="N67" s="445"/>
      <c r="O67" s="445"/>
      <c r="P67" s="470"/>
    </row>
    <row r="68" spans="1:16" s="26" customFormat="1" ht="15" customHeight="1">
      <c r="A68" s="38"/>
      <c r="B68" s="69">
        <v>85215</v>
      </c>
      <c r="C68" s="10" t="s">
        <v>79</v>
      </c>
      <c r="D68" s="36">
        <f t="shared" ref="D68" si="13">E68</f>
        <v>4000</v>
      </c>
      <c r="E68" s="35">
        <f>F68+I68+J68</f>
        <v>4000</v>
      </c>
      <c r="F68" s="60"/>
      <c r="G68" s="31"/>
      <c r="H68" s="31"/>
      <c r="I68" s="31"/>
      <c r="J68" s="402">
        <v>4000</v>
      </c>
      <c r="K68" s="32"/>
      <c r="L68" s="32"/>
      <c r="M68" s="32"/>
      <c r="N68" s="32"/>
      <c r="O68" s="32"/>
      <c r="P68" s="32"/>
    </row>
    <row r="69" spans="1:16" s="26" customFormat="1" ht="13.95" customHeight="1">
      <c r="A69" s="38"/>
      <c r="B69" s="37">
        <v>85216</v>
      </c>
      <c r="C69" s="10" t="s">
        <v>14</v>
      </c>
      <c r="D69" s="36">
        <f t="shared" ref="D69:D72" si="14">E69</f>
        <v>165000</v>
      </c>
      <c r="E69" s="35">
        <f>F69+I69+J69</f>
        <v>165000</v>
      </c>
      <c r="F69" s="34"/>
      <c r="G69" s="31"/>
      <c r="H69" s="31"/>
      <c r="I69" s="31"/>
      <c r="J69" s="30">
        <v>165000</v>
      </c>
      <c r="K69" s="32"/>
      <c r="L69" s="32"/>
      <c r="M69" s="32"/>
      <c r="N69" s="32"/>
      <c r="O69" s="32"/>
      <c r="P69" s="32"/>
    </row>
    <row r="70" spans="1:16" s="26" customFormat="1" ht="13.95" customHeight="1">
      <c r="A70" s="38"/>
      <c r="B70" s="37">
        <v>85219</v>
      </c>
      <c r="C70" s="10" t="s">
        <v>78</v>
      </c>
      <c r="D70" s="36">
        <f t="shared" si="14"/>
        <v>565134</v>
      </c>
      <c r="E70" s="35">
        <f>F70+I70+J70</f>
        <v>565134</v>
      </c>
      <c r="F70" s="34">
        <f>G70+H70</f>
        <v>564134</v>
      </c>
      <c r="G70" s="49">
        <v>493300</v>
      </c>
      <c r="H70" s="33">
        <v>70834</v>
      </c>
      <c r="I70" s="31"/>
      <c r="J70" s="30">
        <v>1000</v>
      </c>
      <c r="K70" s="32"/>
      <c r="L70" s="32"/>
      <c r="M70" s="32"/>
      <c r="N70" s="32"/>
      <c r="O70" s="32"/>
      <c r="P70" s="32"/>
    </row>
    <row r="71" spans="1:16" s="26" customFormat="1" ht="20.399999999999999">
      <c r="A71" s="38"/>
      <c r="B71" s="37">
        <v>85228</v>
      </c>
      <c r="C71" s="10" t="s">
        <v>77</v>
      </c>
      <c r="D71" s="36">
        <f t="shared" si="14"/>
        <v>7466</v>
      </c>
      <c r="E71" s="35">
        <f>F71+I71+J71</f>
        <v>7466</v>
      </c>
      <c r="F71" s="34">
        <f>G71+H71</f>
        <v>7466</v>
      </c>
      <c r="G71" s="49">
        <v>7466</v>
      </c>
      <c r="H71" s="33"/>
      <c r="I71" s="31"/>
      <c r="J71" s="30"/>
      <c r="K71" s="32"/>
      <c r="L71" s="32"/>
      <c r="M71" s="32"/>
      <c r="N71" s="32"/>
      <c r="O71" s="32"/>
      <c r="P71" s="32"/>
    </row>
    <row r="72" spans="1:16" s="26" customFormat="1" ht="13.95" customHeight="1">
      <c r="A72" s="38"/>
      <c r="B72" s="37">
        <v>85230</v>
      </c>
      <c r="C72" s="10" t="s">
        <v>230</v>
      </c>
      <c r="D72" s="36">
        <f t="shared" si="14"/>
        <v>75000</v>
      </c>
      <c r="E72" s="35">
        <f>F72+I72+J72</f>
        <v>75000</v>
      </c>
      <c r="F72" s="34"/>
      <c r="G72" s="49"/>
      <c r="H72" s="31"/>
      <c r="I72" s="31"/>
      <c r="J72" s="30">
        <v>75000</v>
      </c>
      <c r="K72" s="32"/>
      <c r="L72" s="32"/>
      <c r="M72" s="32"/>
      <c r="N72" s="32"/>
      <c r="O72" s="32"/>
      <c r="P72" s="32"/>
    </row>
    <row r="73" spans="1:16" s="26" customFormat="1" ht="15" customHeight="1">
      <c r="A73" s="38">
        <v>854</v>
      </c>
      <c r="B73" s="74"/>
      <c r="C73" s="73" t="s">
        <v>76</v>
      </c>
      <c r="D73" s="52">
        <f>D74</f>
        <v>226456</v>
      </c>
      <c r="E73" s="52">
        <f>E74</f>
        <v>226456</v>
      </c>
      <c r="F73" s="52">
        <f>F74</f>
        <v>216006</v>
      </c>
      <c r="G73" s="52">
        <f>G74</f>
        <v>214335</v>
      </c>
      <c r="H73" s="52">
        <f>H74</f>
        <v>1671</v>
      </c>
      <c r="I73" s="52"/>
      <c r="J73" s="52">
        <f>J74</f>
        <v>10450</v>
      </c>
      <c r="K73" s="51"/>
      <c r="L73" s="51"/>
      <c r="M73" s="51"/>
      <c r="N73" s="51"/>
      <c r="O73" s="51"/>
      <c r="P73" s="51"/>
    </row>
    <row r="74" spans="1:16" s="26" customFormat="1" ht="15" customHeight="1">
      <c r="A74" s="38"/>
      <c r="B74" s="37">
        <v>85401</v>
      </c>
      <c r="C74" s="10" t="s">
        <v>75</v>
      </c>
      <c r="D74" s="36">
        <f>E74</f>
        <v>226456</v>
      </c>
      <c r="E74" s="35">
        <f>F74+I74+J74+K74</f>
        <v>226456</v>
      </c>
      <c r="F74" s="34">
        <f>G74+H74</f>
        <v>216006</v>
      </c>
      <c r="G74" s="49">
        <v>214335</v>
      </c>
      <c r="H74" s="33">
        <v>1671</v>
      </c>
      <c r="I74" s="31"/>
      <c r="J74" s="30">
        <v>10450</v>
      </c>
      <c r="K74" s="32"/>
      <c r="L74" s="32"/>
      <c r="M74" s="32"/>
      <c r="N74" s="32"/>
      <c r="O74" s="32"/>
      <c r="P74" s="32"/>
    </row>
    <row r="75" spans="1:16" s="26" customFormat="1" ht="15" customHeight="1">
      <c r="A75" s="38">
        <v>855</v>
      </c>
      <c r="B75" s="74"/>
      <c r="C75" s="73" t="s">
        <v>231</v>
      </c>
      <c r="D75" s="67">
        <f>SUM(D76:D79)</f>
        <v>6261000</v>
      </c>
      <c r="E75" s="67">
        <f>SUM(E76:E79)</f>
        <v>6261000</v>
      </c>
      <c r="F75" s="67">
        <f>SUM(F76:F79)</f>
        <v>168370</v>
      </c>
      <c r="G75" s="67">
        <f>SUM(G76:G79)</f>
        <v>147136</v>
      </c>
      <c r="H75" s="67">
        <f>SUM(H76:H79)</f>
        <v>21234</v>
      </c>
      <c r="I75" s="67"/>
      <c r="J75" s="67">
        <f>SUM(J76:J79)</f>
        <v>6092630</v>
      </c>
      <c r="K75" s="67"/>
      <c r="L75" s="51"/>
      <c r="M75" s="51"/>
      <c r="N75" s="51"/>
      <c r="O75" s="51"/>
      <c r="P75" s="51"/>
    </row>
    <row r="76" spans="1:16" s="26" customFormat="1" ht="15" customHeight="1">
      <c r="A76" s="38"/>
      <c r="B76" s="37">
        <v>85501</v>
      </c>
      <c r="C76" s="321" t="s">
        <v>241</v>
      </c>
      <c r="D76" s="53">
        <f t="shared" ref="D76:D77" si="15">E76</f>
        <v>4497000</v>
      </c>
      <c r="E76" s="35">
        <f>F76+I76+J76+K76</f>
        <v>4497000</v>
      </c>
      <c r="F76" s="34">
        <f>G76+H76</f>
        <v>66458</v>
      </c>
      <c r="G76" s="31">
        <v>56410</v>
      </c>
      <c r="H76" s="33">
        <v>10048</v>
      </c>
      <c r="I76" s="31"/>
      <c r="J76" s="30">
        <v>4430542</v>
      </c>
      <c r="K76" s="30"/>
      <c r="L76" s="32"/>
      <c r="M76" s="32"/>
      <c r="N76" s="32"/>
      <c r="O76" s="32"/>
      <c r="P76" s="32"/>
    </row>
    <row r="77" spans="1:16" s="26" customFormat="1" ht="40.799999999999997">
      <c r="A77" s="38"/>
      <c r="B77" s="37">
        <v>85502</v>
      </c>
      <c r="C77" s="321" t="s">
        <v>173</v>
      </c>
      <c r="D77" s="53">
        <f t="shared" si="15"/>
        <v>1748000</v>
      </c>
      <c r="E77" s="35">
        <f>F77+I77+J77+K77</f>
        <v>1748000</v>
      </c>
      <c r="F77" s="34">
        <f>G77+H77</f>
        <v>85912</v>
      </c>
      <c r="G77" s="31">
        <v>84726</v>
      </c>
      <c r="H77" s="33">
        <v>1186</v>
      </c>
      <c r="I77" s="31"/>
      <c r="J77" s="30">
        <v>1662088</v>
      </c>
      <c r="K77" s="30"/>
      <c r="L77" s="32"/>
      <c r="M77" s="32"/>
      <c r="N77" s="32"/>
      <c r="O77" s="32"/>
      <c r="P77" s="32"/>
    </row>
    <row r="78" spans="1:16" s="26" customFormat="1" ht="15" customHeight="1">
      <c r="A78" s="38"/>
      <c r="B78" s="69">
        <v>85204</v>
      </c>
      <c r="C78" s="193" t="s">
        <v>99</v>
      </c>
      <c r="D78" s="36">
        <f t="shared" ref="D78:D79" si="16">E78</f>
        <v>6000</v>
      </c>
      <c r="E78" s="35">
        <f>F78+I78+J78</f>
        <v>6000</v>
      </c>
      <c r="F78" s="60">
        <f>G78+H78</f>
        <v>6000</v>
      </c>
      <c r="G78" s="35">
        <v>6000</v>
      </c>
      <c r="H78" s="35"/>
      <c r="I78" s="67"/>
      <c r="J78" s="68"/>
      <c r="K78" s="67"/>
      <c r="L78" s="51"/>
      <c r="M78" s="51"/>
      <c r="N78" s="51"/>
      <c r="O78" s="51"/>
      <c r="P78" s="51"/>
    </row>
    <row r="79" spans="1:16" s="26" customFormat="1" ht="15" customHeight="1">
      <c r="A79" s="38"/>
      <c r="B79" s="69">
        <v>85208</v>
      </c>
      <c r="C79" s="193" t="s">
        <v>224</v>
      </c>
      <c r="D79" s="36">
        <f t="shared" si="16"/>
        <v>10000</v>
      </c>
      <c r="E79" s="35">
        <f>F79+I79+J79</f>
        <v>10000</v>
      </c>
      <c r="F79" s="60">
        <f>G79+H79</f>
        <v>10000</v>
      </c>
      <c r="G79" s="35"/>
      <c r="H79" s="35">
        <v>10000</v>
      </c>
      <c r="I79" s="67"/>
      <c r="J79" s="67"/>
      <c r="K79" s="67"/>
      <c r="L79" s="51"/>
      <c r="M79" s="51"/>
      <c r="N79" s="51"/>
      <c r="O79" s="51"/>
      <c r="P79" s="51"/>
    </row>
    <row r="80" spans="1:16" s="26" customFormat="1" ht="20.399999999999999">
      <c r="A80" s="38">
        <v>900</v>
      </c>
      <c r="B80" s="74"/>
      <c r="C80" s="73" t="s">
        <v>9</v>
      </c>
      <c r="D80" s="45">
        <f t="shared" ref="D80:H80" si="17">D81+D82+D83</f>
        <v>1534956</v>
      </c>
      <c r="E80" s="45">
        <f t="shared" si="17"/>
        <v>1483776</v>
      </c>
      <c r="F80" s="45">
        <f t="shared" si="17"/>
        <v>1483276</v>
      </c>
      <c r="G80" s="45">
        <f t="shared" si="17"/>
        <v>65690</v>
      </c>
      <c r="H80" s="45">
        <f t="shared" si="17"/>
        <v>1417586</v>
      </c>
      <c r="I80" s="45"/>
      <c r="J80" s="43">
        <f>J82+J83</f>
        <v>500</v>
      </c>
      <c r="K80" s="45"/>
      <c r="L80" s="44"/>
      <c r="M80" s="44"/>
      <c r="N80" s="43">
        <f>N82+N83</f>
        <v>51180</v>
      </c>
      <c r="O80" s="43">
        <f>O82+O83</f>
        <v>51180</v>
      </c>
      <c r="P80" s="43"/>
    </row>
    <row r="81" spans="1:16" s="26" customFormat="1" ht="15" customHeight="1">
      <c r="A81" s="38"/>
      <c r="B81" s="77">
        <v>90002</v>
      </c>
      <c r="C81" s="194" t="s">
        <v>74</v>
      </c>
      <c r="D81" s="36">
        <f>E81</f>
        <v>730420</v>
      </c>
      <c r="E81" s="35">
        <f>F81+I81+J81+K81</f>
        <v>730420</v>
      </c>
      <c r="F81" s="34">
        <f>G81+H81</f>
        <v>730420</v>
      </c>
      <c r="G81" s="35">
        <v>21520</v>
      </c>
      <c r="H81" s="35">
        <v>708900</v>
      </c>
      <c r="I81" s="43"/>
      <c r="J81" s="43"/>
      <c r="K81" s="43"/>
      <c r="L81" s="44"/>
      <c r="M81" s="44"/>
      <c r="N81" s="43"/>
      <c r="O81" s="43"/>
      <c r="P81" s="44"/>
    </row>
    <row r="82" spans="1:16" s="26" customFormat="1" ht="13.95" customHeight="1">
      <c r="A82" s="38"/>
      <c r="B82" s="77">
        <v>90015</v>
      </c>
      <c r="C82" s="10" t="s">
        <v>73</v>
      </c>
      <c r="D82" s="36">
        <f>E82</f>
        <v>370000</v>
      </c>
      <c r="E82" s="35">
        <f>F82+I82+J82+K82</f>
        <v>370000</v>
      </c>
      <c r="F82" s="34">
        <f>G82+H82</f>
        <v>370000</v>
      </c>
      <c r="G82" s="31"/>
      <c r="H82" s="33">
        <v>370000</v>
      </c>
      <c r="I82" s="31"/>
      <c r="J82" s="31"/>
      <c r="K82" s="32"/>
      <c r="L82" s="32"/>
      <c r="M82" s="32"/>
      <c r="N82" s="31"/>
      <c r="O82" s="31"/>
      <c r="P82" s="32"/>
    </row>
    <row r="83" spans="1:16" s="26" customFormat="1" ht="13.95" customHeight="1">
      <c r="A83" s="38"/>
      <c r="B83" s="77">
        <v>90095</v>
      </c>
      <c r="C83" s="10" t="s">
        <v>5</v>
      </c>
      <c r="D83" s="36">
        <f>+E83+N83</f>
        <v>434536</v>
      </c>
      <c r="E83" s="35">
        <f>F83+I83+J83+K83</f>
        <v>383356</v>
      </c>
      <c r="F83" s="34">
        <f>G83+H83</f>
        <v>382856</v>
      </c>
      <c r="G83" s="49">
        <v>44170</v>
      </c>
      <c r="H83" s="33">
        <v>338686</v>
      </c>
      <c r="I83" s="31"/>
      <c r="J83" s="30">
        <v>500</v>
      </c>
      <c r="K83" s="30"/>
      <c r="L83" s="32"/>
      <c r="M83" s="32"/>
      <c r="N83" s="42">
        <f>O83</f>
        <v>51180</v>
      </c>
      <c r="O83" s="30">
        <v>51180</v>
      </c>
      <c r="P83" s="48"/>
    </row>
    <row r="84" spans="1:16" s="26" customFormat="1" ht="20.399999999999999" customHeight="1">
      <c r="A84" s="38">
        <v>921</v>
      </c>
      <c r="B84" s="74"/>
      <c r="C84" s="390" t="s">
        <v>4</v>
      </c>
      <c r="D84" s="45">
        <f>SUM(D85:D87)</f>
        <v>272000</v>
      </c>
      <c r="E84" s="45">
        <f>SUM(E85:E87)</f>
        <v>272000</v>
      </c>
      <c r="F84" s="45">
        <f>SUM(F85:F87)</f>
        <v>17000</v>
      </c>
      <c r="G84" s="45"/>
      <c r="H84" s="45">
        <f>SUM(H85:H87)</f>
        <v>17000</v>
      </c>
      <c r="I84" s="45">
        <f>SUM(I85:I87)</f>
        <v>255000</v>
      </c>
      <c r="J84" s="43"/>
      <c r="K84" s="43"/>
      <c r="L84" s="44"/>
      <c r="M84" s="44"/>
      <c r="N84" s="43"/>
      <c r="O84" s="43"/>
      <c r="P84" s="44"/>
    </row>
    <row r="85" spans="1:16" s="26" customFormat="1" ht="13.95" customHeight="1">
      <c r="A85" s="38"/>
      <c r="B85" s="37">
        <v>92105</v>
      </c>
      <c r="C85" s="10" t="s">
        <v>72</v>
      </c>
      <c r="D85" s="36">
        <f t="shared" ref="D85:D87" si="18">E85</f>
        <v>5000</v>
      </c>
      <c r="E85" s="35">
        <f>F85+I85+J85+K85</f>
        <v>5000</v>
      </c>
      <c r="F85" s="34"/>
      <c r="G85" s="31"/>
      <c r="H85" s="31"/>
      <c r="I85" s="33">
        <v>5000</v>
      </c>
      <c r="J85" s="31"/>
      <c r="K85" s="30"/>
      <c r="L85" s="32"/>
      <c r="M85" s="32"/>
      <c r="N85" s="32"/>
      <c r="O85" s="32"/>
      <c r="P85" s="32"/>
    </row>
    <row r="86" spans="1:16" s="26" customFormat="1" ht="13.95" customHeight="1">
      <c r="A86" s="38"/>
      <c r="B86" s="37">
        <v>92116</v>
      </c>
      <c r="C86" s="10" t="s">
        <v>71</v>
      </c>
      <c r="D86" s="36">
        <f t="shared" si="18"/>
        <v>250000</v>
      </c>
      <c r="E86" s="35">
        <f>F86+I86+J86+K86</f>
        <v>250000</v>
      </c>
      <c r="F86" s="34"/>
      <c r="G86" s="31"/>
      <c r="H86" s="33"/>
      <c r="I86" s="33">
        <v>250000</v>
      </c>
      <c r="J86" s="31"/>
      <c r="K86" s="32"/>
      <c r="L86" s="32"/>
      <c r="M86" s="32"/>
      <c r="N86" s="31"/>
      <c r="O86" s="31"/>
      <c r="P86" s="32"/>
    </row>
    <row r="87" spans="1:16" s="26" customFormat="1" ht="13.95" customHeight="1">
      <c r="A87" s="38"/>
      <c r="B87" s="37">
        <v>92195</v>
      </c>
      <c r="C87" s="10" t="s">
        <v>5</v>
      </c>
      <c r="D87" s="36">
        <f t="shared" si="18"/>
        <v>17000</v>
      </c>
      <c r="E87" s="35">
        <f>F87+I87+J87+K87</f>
        <v>17000</v>
      </c>
      <c r="F87" s="34">
        <f>G87+H87</f>
        <v>17000</v>
      </c>
      <c r="G87" s="35"/>
      <c r="H87" s="33">
        <v>17000</v>
      </c>
      <c r="I87" s="31"/>
      <c r="J87" s="31"/>
      <c r="K87" s="32"/>
      <c r="L87" s="32"/>
      <c r="M87" s="32"/>
      <c r="N87" s="31"/>
      <c r="O87" s="31"/>
      <c r="P87" s="32"/>
    </row>
    <row r="88" spans="1:16" s="26" customFormat="1" ht="15" customHeight="1">
      <c r="A88" s="38">
        <v>926</v>
      </c>
      <c r="B88" s="74"/>
      <c r="C88" s="46" t="s">
        <v>3</v>
      </c>
      <c r="D88" s="45">
        <f>SUM(D89:D90)</f>
        <v>165000</v>
      </c>
      <c r="E88" s="45">
        <f>SUM(E89:E90)</f>
        <v>165000</v>
      </c>
      <c r="F88" s="45">
        <f>SUM(F89:F90)</f>
        <v>25000</v>
      </c>
      <c r="G88" s="43"/>
      <c r="H88" s="45">
        <f>SUM(H89:H90)</f>
        <v>25000</v>
      </c>
      <c r="I88" s="45">
        <f>SUM(I89:I90)</f>
        <v>140000</v>
      </c>
      <c r="J88" s="43"/>
      <c r="K88" s="43"/>
      <c r="L88" s="44"/>
      <c r="M88" s="44"/>
      <c r="N88" s="45"/>
      <c r="O88" s="45"/>
      <c r="P88" s="45"/>
    </row>
    <row r="89" spans="1:16" s="26" customFormat="1" ht="13.95" customHeight="1">
      <c r="A89" s="38"/>
      <c r="B89" s="37">
        <v>92605</v>
      </c>
      <c r="C89" s="10" t="s">
        <v>70</v>
      </c>
      <c r="D89" s="36">
        <f>E89</f>
        <v>140000</v>
      </c>
      <c r="E89" s="35">
        <f>F89+I89+J89+K89</f>
        <v>140000</v>
      </c>
      <c r="F89" s="34"/>
      <c r="G89" s="31"/>
      <c r="H89" s="31"/>
      <c r="I89" s="33">
        <v>140000</v>
      </c>
      <c r="J89" s="31"/>
      <c r="K89" s="30"/>
      <c r="L89" s="32"/>
      <c r="M89" s="32"/>
      <c r="N89" s="32"/>
      <c r="O89" s="32"/>
      <c r="P89" s="32"/>
    </row>
    <row r="90" spans="1:16" s="26" customFormat="1" ht="13.95" customHeight="1">
      <c r="A90" s="38"/>
      <c r="B90" s="37">
        <v>92695</v>
      </c>
      <c r="C90" s="10" t="s">
        <v>5</v>
      </c>
      <c r="D90" s="36">
        <f>E90+N90</f>
        <v>25000</v>
      </c>
      <c r="E90" s="35">
        <f>F90+I90+J90+K90</f>
        <v>25000</v>
      </c>
      <c r="F90" s="34">
        <f>G90+H90</f>
        <v>25000</v>
      </c>
      <c r="G90" s="31"/>
      <c r="H90" s="33">
        <v>25000</v>
      </c>
      <c r="I90" s="31"/>
      <c r="J90" s="31"/>
      <c r="K90" s="32"/>
      <c r="L90" s="32"/>
      <c r="M90" s="32"/>
      <c r="N90" s="31"/>
      <c r="O90" s="30"/>
      <c r="P90" s="30"/>
    </row>
    <row r="91" spans="1:16" s="26" customFormat="1" ht="18" customHeight="1">
      <c r="A91" s="453" t="s">
        <v>69</v>
      </c>
      <c r="B91" s="454"/>
      <c r="C91" s="455"/>
      <c r="D91" s="228">
        <f t="shared" ref="D91:P91" si="19">D12+D15+D20+D22+D25+D31+D39+D41+D44+D55+D59+D73+D75+D80+D84+D88</f>
        <v>24171000</v>
      </c>
      <c r="E91" s="228">
        <f t="shared" si="19"/>
        <v>21668520</v>
      </c>
      <c r="F91" s="228">
        <f t="shared" si="19"/>
        <v>14274440</v>
      </c>
      <c r="G91" s="228">
        <f t="shared" si="19"/>
        <v>9041108</v>
      </c>
      <c r="H91" s="228">
        <f t="shared" si="19"/>
        <v>5233332</v>
      </c>
      <c r="I91" s="228">
        <f t="shared" si="19"/>
        <v>495000</v>
      </c>
      <c r="J91" s="228">
        <f t="shared" si="19"/>
        <v>6899080</v>
      </c>
      <c r="K91" s="228">
        <f t="shared" si="19"/>
        <v>0</v>
      </c>
      <c r="L91" s="228">
        <f t="shared" si="19"/>
        <v>0</v>
      </c>
      <c r="M91" s="228">
        <f t="shared" si="19"/>
        <v>0</v>
      </c>
      <c r="N91" s="228">
        <f t="shared" si="19"/>
        <v>2502480</v>
      </c>
      <c r="O91" s="228">
        <f t="shared" si="19"/>
        <v>2502480</v>
      </c>
      <c r="P91" s="228">
        <f t="shared" si="19"/>
        <v>0</v>
      </c>
    </row>
    <row r="92" spans="1:16" s="25" customFormat="1" ht="10.199999999999999">
      <c r="B92" s="27"/>
      <c r="C92" s="26"/>
      <c r="D92" s="29"/>
      <c r="E92" s="28"/>
      <c r="F92" s="28"/>
    </row>
    <row r="93" spans="1:16" s="25" customFormat="1" ht="10.199999999999999">
      <c r="B93" s="27"/>
      <c r="C93" s="26"/>
      <c r="D93" s="26"/>
    </row>
    <row r="94" spans="1:16" s="25" customFormat="1" ht="10.199999999999999">
      <c r="B94" s="27"/>
      <c r="C94" s="26"/>
      <c r="D94" s="26"/>
      <c r="E94" s="28"/>
      <c r="F94" s="28"/>
    </row>
    <row r="95" spans="1:16" s="25" customFormat="1" ht="10.199999999999999">
      <c r="B95" s="27"/>
      <c r="C95" s="26"/>
      <c r="D95" s="26"/>
    </row>
    <row r="96" spans="1:16" s="25" customFormat="1" ht="10.199999999999999">
      <c r="B96" s="27"/>
      <c r="C96" s="26"/>
      <c r="D96" s="26"/>
      <c r="E96" s="28"/>
    </row>
    <row r="97" spans="2:4" s="25" customFormat="1" ht="10.199999999999999">
      <c r="B97" s="27"/>
      <c r="C97" s="26"/>
      <c r="D97" s="26"/>
    </row>
  </sheetData>
  <mergeCells count="59">
    <mergeCell ref="A33:A38"/>
    <mergeCell ref="A62:A67"/>
    <mergeCell ref="B62:B67"/>
    <mergeCell ref="C62:C67"/>
    <mergeCell ref="D62:D67"/>
    <mergeCell ref="D33:D38"/>
    <mergeCell ref="E62:P62"/>
    <mergeCell ref="E63:E67"/>
    <mergeCell ref="F63:M64"/>
    <mergeCell ref="N63:N67"/>
    <mergeCell ref="O63:P63"/>
    <mergeCell ref="O64:O67"/>
    <mergeCell ref="P64:P65"/>
    <mergeCell ref="F65:F67"/>
    <mergeCell ref="G65:H66"/>
    <mergeCell ref="P66:P67"/>
    <mergeCell ref="I65:I67"/>
    <mergeCell ref="J65:J67"/>
    <mergeCell ref="K65:K67"/>
    <mergeCell ref="L65:L67"/>
    <mergeCell ref="M65:M67"/>
    <mergeCell ref="A4:J4"/>
    <mergeCell ref="N6:N10"/>
    <mergeCell ref="O6:P6"/>
    <mergeCell ref="O7:O10"/>
    <mergeCell ref="P7:P8"/>
    <mergeCell ref="F6:M7"/>
    <mergeCell ref="P9:P10"/>
    <mergeCell ref="D5:D10"/>
    <mergeCell ref="E6:E10"/>
    <mergeCell ref="M8:M10"/>
    <mergeCell ref="F8:F10"/>
    <mergeCell ref="G8:H9"/>
    <mergeCell ref="L8:L10"/>
    <mergeCell ref="J8:J10"/>
    <mergeCell ref="K8:K10"/>
    <mergeCell ref="A91:C91"/>
    <mergeCell ref="A5:A10"/>
    <mergeCell ref="B5:B10"/>
    <mergeCell ref="C5:C10"/>
    <mergeCell ref="I8:I10"/>
    <mergeCell ref="E5:P5"/>
    <mergeCell ref="E34:E38"/>
    <mergeCell ref="F34:M35"/>
    <mergeCell ref="K36:K38"/>
    <mergeCell ref="L36:L38"/>
    <mergeCell ref="B33:B38"/>
    <mergeCell ref="J36:J38"/>
    <mergeCell ref="C33:C38"/>
    <mergeCell ref="E33:P33"/>
    <mergeCell ref="O34:P34"/>
    <mergeCell ref="P37:P38"/>
    <mergeCell ref="N34:N38"/>
    <mergeCell ref="O35:O38"/>
    <mergeCell ref="P35:P36"/>
    <mergeCell ref="M36:M38"/>
    <mergeCell ref="F36:F38"/>
    <mergeCell ref="G36:H37"/>
    <mergeCell ref="I36:I38"/>
  </mergeCells>
  <pageMargins left="0.59055118110236227" right="0.15748031496062992" top="1.1023622047244095" bottom="0.59055118110236227" header="0.31496062992125984" footer="0.55118110236220474"/>
  <pageSetup paperSize="9" scale="80" orientation="landscape" r:id="rId1"/>
  <headerFooter alignWithMargins="0">
    <oddHeader>&amp;RTabela nr 2 
do Uchwały Budżetowej .....  
z dnia 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sqref="A1:G1"/>
    </sheetView>
  </sheetViews>
  <sheetFormatPr defaultColWidth="9.109375" defaultRowHeight="13.2"/>
  <cols>
    <col min="1" max="1" width="4.6640625" style="84" customWidth="1"/>
    <col min="2" max="2" width="6.88671875" style="84" customWidth="1"/>
    <col min="3" max="3" width="7.6640625" style="84" customWidth="1"/>
    <col min="4" max="4" width="6.33203125" style="84" customWidth="1"/>
    <col min="5" max="5" width="50.21875" style="84" customWidth="1"/>
    <col min="6" max="6" width="12.44140625" style="84" customWidth="1"/>
    <col min="7" max="7" width="15.77734375" style="84" customWidth="1"/>
    <col min="8" max="16384" width="9.109375" style="84"/>
  </cols>
  <sheetData>
    <row r="1" spans="1:15" s="204" customFormat="1" ht="17.399999999999999" customHeight="1">
      <c r="A1" s="489" t="s">
        <v>303</v>
      </c>
      <c r="B1" s="489"/>
      <c r="C1" s="489"/>
      <c r="D1" s="489"/>
      <c r="E1" s="489"/>
      <c r="F1" s="489"/>
      <c r="G1" s="489"/>
    </row>
    <row r="2" spans="1:15" s="204" customFormat="1" ht="17.399999999999999" customHeight="1">
      <c r="A2" s="484" t="s">
        <v>216</v>
      </c>
      <c r="B2" s="485"/>
      <c r="C2" s="485"/>
      <c r="D2" s="485"/>
      <c r="E2" s="485"/>
      <c r="F2" s="485"/>
      <c r="G2" s="485"/>
    </row>
    <row r="3" spans="1:15" s="205" customFormat="1" ht="96" customHeight="1">
      <c r="A3" s="320" t="s">
        <v>128</v>
      </c>
      <c r="B3" s="320" t="s">
        <v>97</v>
      </c>
      <c r="C3" s="320" t="s">
        <v>127</v>
      </c>
      <c r="D3" s="320" t="s">
        <v>67</v>
      </c>
      <c r="E3" s="320" t="s">
        <v>242</v>
      </c>
      <c r="F3" s="320" t="s">
        <v>126</v>
      </c>
      <c r="G3" s="320" t="s">
        <v>125</v>
      </c>
    </row>
    <row r="4" spans="1:15" s="204" customFormat="1" ht="16.2" customHeight="1">
      <c r="A4" s="322">
        <v>1</v>
      </c>
      <c r="B4" s="322">
        <v>2</v>
      </c>
      <c r="C4" s="322">
        <v>3</v>
      </c>
      <c r="D4" s="322">
        <v>4</v>
      </c>
      <c r="E4" s="322">
        <v>5</v>
      </c>
      <c r="F4" s="322">
        <v>6</v>
      </c>
      <c r="G4" s="322">
        <v>7</v>
      </c>
    </row>
    <row r="5" spans="1:15" s="204" customFormat="1" ht="31.2" customHeight="1">
      <c r="A5" s="206">
        <v>1</v>
      </c>
      <c r="B5" s="207" t="s">
        <v>124</v>
      </c>
      <c r="C5" s="207" t="s">
        <v>60</v>
      </c>
      <c r="D5" s="207"/>
      <c r="E5" s="208" t="s">
        <v>123</v>
      </c>
      <c r="F5" s="209">
        <f>SUM(F6:F6)</f>
        <v>80000</v>
      </c>
      <c r="G5" s="200" t="s">
        <v>225</v>
      </c>
    </row>
    <row r="6" spans="1:15" s="204" customFormat="1" ht="25.95" customHeight="1">
      <c r="A6" s="199">
        <v>2</v>
      </c>
      <c r="B6" s="199"/>
      <c r="C6" s="199"/>
      <c r="D6" s="199">
        <v>6050</v>
      </c>
      <c r="E6" s="210" t="s">
        <v>247</v>
      </c>
      <c r="F6" s="202">
        <v>80000</v>
      </c>
      <c r="G6" s="199" t="s">
        <v>122</v>
      </c>
    </row>
    <row r="7" spans="1:15" s="204" customFormat="1" ht="16.05" customHeight="1">
      <c r="A7" s="206">
        <v>3</v>
      </c>
      <c r="B7" s="206">
        <v>600</v>
      </c>
      <c r="C7" s="206"/>
      <c r="D7" s="206"/>
      <c r="E7" s="208" t="s">
        <v>118</v>
      </c>
      <c r="F7" s="209">
        <f>SUM(F8:F14)</f>
        <v>1620000</v>
      </c>
      <c r="G7" s="199" t="s">
        <v>122</v>
      </c>
      <c r="H7" s="217"/>
      <c r="I7" s="203"/>
    </row>
    <row r="8" spans="1:15" s="216" customFormat="1" ht="39.6">
      <c r="A8" s="199">
        <v>4</v>
      </c>
      <c r="B8" s="218"/>
      <c r="C8" s="199">
        <v>60013</v>
      </c>
      <c r="D8" s="212">
        <v>6300</v>
      </c>
      <c r="E8" s="201" t="s">
        <v>321</v>
      </c>
      <c r="F8" s="385">
        <v>500000</v>
      </c>
      <c r="G8" s="212" t="s">
        <v>122</v>
      </c>
      <c r="H8" s="323"/>
      <c r="I8" s="384"/>
      <c r="J8" s="220"/>
    </row>
    <row r="9" spans="1:15" ht="39.6">
      <c r="A9" s="330">
        <v>5</v>
      </c>
      <c r="B9" s="329"/>
      <c r="C9" s="330">
        <v>60014</v>
      </c>
      <c r="D9" s="374">
        <v>6300</v>
      </c>
      <c r="E9" s="327" t="s">
        <v>252</v>
      </c>
      <c r="F9" s="219">
        <v>100000</v>
      </c>
      <c r="G9" s="212" t="s">
        <v>122</v>
      </c>
    </row>
    <row r="10" spans="1:15" ht="39.6">
      <c r="A10" s="330">
        <v>6</v>
      </c>
      <c r="B10" s="329"/>
      <c r="C10" s="330">
        <v>60014</v>
      </c>
      <c r="D10" s="374">
        <v>6300</v>
      </c>
      <c r="E10" s="327" t="s">
        <v>315</v>
      </c>
      <c r="F10" s="219">
        <v>100000</v>
      </c>
      <c r="G10" s="212" t="s">
        <v>122</v>
      </c>
    </row>
    <row r="11" spans="1:15" s="216" customFormat="1" ht="52.8">
      <c r="A11" s="199">
        <v>7</v>
      </c>
      <c r="B11" s="218"/>
      <c r="C11" s="199">
        <v>60014</v>
      </c>
      <c r="D11" s="212">
        <v>6060</v>
      </c>
      <c r="E11" s="201" t="s">
        <v>316</v>
      </c>
      <c r="F11" s="385">
        <v>70000</v>
      </c>
      <c r="G11" s="212" t="s">
        <v>122</v>
      </c>
      <c r="H11" s="323"/>
      <c r="I11" s="384"/>
      <c r="J11" s="220"/>
    </row>
    <row r="12" spans="1:15" s="216" customFormat="1" ht="26.4">
      <c r="A12" s="218">
        <v>8</v>
      </c>
      <c r="B12" s="218"/>
      <c r="C12" s="328">
        <v>60016</v>
      </c>
      <c r="D12" s="218">
        <v>6050</v>
      </c>
      <c r="E12" s="201" t="s">
        <v>325</v>
      </c>
      <c r="F12" s="219">
        <v>400000</v>
      </c>
      <c r="G12" s="212" t="s">
        <v>122</v>
      </c>
      <c r="H12" s="220"/>
    </row>
    <row r="13" spans="1:15" s="216" customFormat="1" ht="26.4">
      <c r="A13" s="218">
        <v>9</v>
      </c>
      <c r="B13" s="218"/>
      <c r="C13" s="328">
        <v>60016</v>
      </c>
      <c r="D13" s="218">
        <v>6050</v>
      </c>
      <c r="E13" s="201" t="s">
        <v>317</v>
      </c>
      <c r="F13" s="219">
        <v>200000</v>
      </c>
      <c r="G13" s="212" t="s">
        <v>122</v>
      </c>
      <c r="H13" s="220"/>
    </row>
    <row r="14" spans="1:15" s="216" customFormat="1" ht="26.4">
      <c r="A14" s="218">
        <v>10</v>
      </c>
      <c r="B14" s="218"/>
      <c r="C14" s="328">
        <v>60016</v>
      </c>
      <c r="D14" s="218">
        <v>6050</v>
      </c>
      <c r="E14" s="327" t="s">
        <v>326</v>
      </c>
      <c r="F14" s="219">
        <v>250000</v>
      </c>
      <c r="G14" s="212" t="s">
        <v>122</v>
      </c>
      <c r="H14" s="220"/>
    </row>
    <row r="15" spans="1:15" s="204" customFormat="1" ht="16.05" customHeight="1">
      <c r="A15" s="206">
        <v>11</v>
      </c>
      <c r="B15" s="206">
        <v>754</v>
      </c>
      <c r="C15" s="206"/>
      <c r="D15" s="206"/>
      <c r="E15" s="375" t="s">
        <v>110</v>
      </c>
      <c r="F15" s="209">
        <f>SUM(F16)</f>
        <v>6300</v>
      </c>
      <c r="G15" s="199" t="s">
        <v>122</v>
      </c>
      <c r="H15" s="203"/>
      <c r="I15" s="203"/>
      <c r="J15" s="203"/>
      <c r="K15" s="203"/>
      <c r="L15" s="203"/>
      <c r="M15" s="203"/>
      <c r="N15" s="203"/>
    </row>
    <row r="16" spans="1:15" s="221" customFormat="1" ht="25.8" customHeight="1">
      <c r="A16" s="212">
        <v>12</v>
      </c>
      <c r="B16" s="212"/>
      <c r="C16" s="212">
        <v>75412</v>
      </c>
      <c r="D16" s="212">
        <v>6060</v>
      </c>
      <c r="E16" s="201" t="s">
        <v>307</v>
      </c>
      <c r="F16" s="215">
        <v>6300</v>
      </c>
      <c r="G16" s="199" t="s">
        <v>122</v>
      </c>
      <c r="H16" s="323"/>
      <c r="I16" s="323"/>
      <c r="J16" s="220"/>
      <c r="K16" s="325"/>
      <c r="L16" s="220"/>
      <c r="M16" s="324"/>
      <c r="N16" s="216"/>
      <c r="O16" s="216"/>
    </row>
    <row r="17" spans="1:15" s="204" customFormat="1" ht="16.05" customHeight="1">
      <c r="A17" s="206">
        <v>13</v>
      </c>
      <c r="B17" s="206">
        <v>801</v>
      </c>
      <c r="C17" s="206"/>
      <c r="D17" s="206"/>
      <c r="E17" s="208" t="s">
        <v>24</v>
      </c>
      <c r="F17" s="209">
        <f>SUM(F18:F20)</f>
        <v>745000</v>
      </c>
      <c r="G17" s="199" t="s">
        <v>122</v>
      </c>
      <c r="H17" s="203"/>
      <c r="I17" s="203"/>
      <c r="J17" s="203"/>
      <c r="K17" s="203"/>
      <c r="L17" s="203"/>
      <c r="M17" s="203"/>
      <c r="N17" s="203"/>
    </row>
    <row r="18" spans="1:15" s="221" customFormat="1" ht="15.6" customHeight="1">
      <c r="A18" s="212">
        <v>14</v>
      </c>
      <c r="B18" s="212"/>
      <c r="C18" s="212">
        <v>80101</v>
      </c>
      <c r="D18" s="212">
        <v>6050</v>
      </c>
      <c r="E18" s="201" t="s">
        <v>251</v>
      </c>
      <c r="F18" s="215">
        <v>360000</v>
      </c>
      <c r="G18" s="199" t="s">
        <v>122</v>
      </c>
      <c r="H18" s="323"/>
      <c r="I18" s="323"/>
      <c r="J18" s="220"/>
      <c r="K18" s="325"/>
      <c r="L18" s="220"/>
      <c r="M18" s="324"/>
      <c r="N18" s="216"/>
      <c r="O18" s="216"/>
    </row>
    <row r="19" spans="1:15" s="221" customFormat="1" ht="16.2" customHeight="1">
      <c r="A19" s="212">
        <v>15</v>
      </c>
      <c r="B19" s="212"/>
      <c r="C19" s="212">
        <v>80101</v>
      </c>
      <c r="D19" s="212">
        <v>6050</v>
      </c>
      <c r="E19" s="201" t="s">
        <v>338</v>
      </c>
      <c r="F19" s="215">
        <v>360000</v>
      </c>
      <c r="G19" s="212" t="s">
        <v>122</v>
      </c>
      <c r="H19" s="323"/>
      <c r="I19" s="323"/>
      <c r="J19" s="220"/>
      <c r="K19" s="325"/>
      <c r="L19" s="220"/>
      <c r="M19" s="324"/>
      <c r="N19" s="216"/>
      <c r="O19" s="216"/>
    </row>
    <row r="20" spans="1:15" s="216" customFormat="1" ht="24.6" customHeight="1">
      <c r="A20" s="212">
        <v>16</v>
      </c>
      <c r="B20" s="212"/>
      <c r="C20" s="212">
        <v>80101</v>
      </c>
      <c r="D20" s="213">
        <v>6050</v>
      </c>
      <c r="E20" s="339" t="s">
        <v>339</v>
      </c>
      <c r="F20" s="376">
        <v>25000</v>
      </c>
      <c r="G20" s="212" t="s">
        <v>122</v>
      </c>
    </row>
    <row r="21" spans="1:15" s="204" customFormat="1" ht="16.05" customHeight="1">
      <c r="A21" s="206">
        <v>17</v>
      </c>
      <c r="B21" s="206">
        <v>900</v>
      </c>
      <c r="C21" s="206">
        <v>90095</v>
      </c>
      <c r="D21" s="206"/>
      <c r="E21" s="208" t="s">
        <v>9</v>
      </c>
      <c r="F21" s="209">
        <f>SUM(F22:F25)</f>
        <v>51180</v>
      </c>
      <c r="G21" s="199" t="s">
        <v>122</v>
      </c>
      <c r="H21" s="203"/>
      <c r="I21" s="203"/>
    </row>
    <row r="22" spans="1:15" s="216" customFormat="1" ht="24.6" customHeight="1">
      <c r="A22" s="212">
        <v>18</v>
      </c>
      <c r="B22" s="212"/>
      <c r="C22" s="212"/>
      <c r="D22" s="213">
        <v>6060</v>
      </c>
      <c r="E22" s="201" t="s">
        <v>327</v>
      </c>
      <c r="F22" s="214">
        <v>23092</v>
      </c>
      <c r="G22" s="212" t="s">
        <v>122</v>
      </c>
    </row>
    <row r="23" spans="1:15" s="216" customFormat="1" ht="24.6" customHeight="1">
      <c r="A23" s="212">
        <v>19</v>
      </c>
      <c r="B23" s="212"/>
      <c r="C23" s="212"/>
      <c r="D23" s="213">
        <v>6060</v>
      </c>
      <c r="E23" s="201" t="s">
        <v>304</v>
      </c>
      <c r="F23" s="214">
        <v>10800</v>
      </c>
      <c r="G23" s="212" t="s">
        <v>122</v>
      </c>
    </row>
    <row r="24" spans="1:15" s="216" customFormat="1" ht="24.6" customHeight="1">
      <c r="A24" s="212">
        <v>20</v>
      </c>
      <c r="B24" s="212"/>
      <c r="C24" s="212"/>
      <c r="D24" s="213">
        <v>6060</v>
      </c>
      <c r="E24" s="201" t="s">
        <v>305</v>
      </c>
      <c r="F24" s="214">
        <v>3500</v>
      </c>
      <c r="G24" s="212" t="s">
        <v>122</v>
      </c>
    </row>
    <row r="25" spans="1:15" s="216" customFormat="1" ht="24.6" customHeight="1">
      <c r="A25" s="212">
        <v>21</v>
      </c>
      <c r="B25" s="212"/>
      <c r="C25" s="212"/>
      <c r="D25" s="213">
        <v>6050</v>
      </c>
      <c r="E25" s="339" t="s">
        <v>306</v>
      </c>
      <c r="F25" s="376">
        <v>13788</v>
      </c>
      <c r="G25" s="212" t="s">
        <v>122</v>
      </c>
    </row>
    <row r="26" spans="1:15" s="211" customFormat="1" ht="21" customHeight="1">
      <c r="A26" s="486" t="s">
        <v>190</v>
      </c>
      <c r="B26" s="487"/>
      <c r="C26" s="487"/>
      <c r="D26" s="487"/>
      <c r="E26" s="488"/>
      <c r="F26" s="209">
        <f>F5+F7+F15+F17+F21</f>
        <v>2502480</v>
      </c>
      <c r="G26" s="206" t="s">
        <v>121</v>
      </c>
    </row>
    <row r="27" spans="1:15" s="211" customFormat="1" ht="17.399999999999999" customHeight="1">
      <c r="A27" s="260"/>
      <c r="B27" s="260"/>
      <c r="C27" s="260"/>
      <c r="D27" s="260"/>
      <c r="E27" s="260"/>
      <c r="F27" s="261"/>
      <c r="G27" s="261"/>
    </row>
  </sheetData>
  <mergeCells count="3">
    <mergeCell ref="A2:G2"/>
    <mergeCell ref="A26:E26"/>
    <mergeCell ref="A1:G1"/>
  </mergeCells>
  <printOptions horizontalCentered="1"/>
  <pageMargins left="0.51181102362204722" right="0.39370078740157483" top="1.0629921259842521" bottom="0.59055118110236227" header="0.51181102362204722" footer="0.51181102362204722"/>
  <pageSetup paperSize="9" scale="90" orientation="portrait" r:id="rId1"/>
  <headerFooter alignWithMargins="0">
    <oddHeader xml:space="preserve">&amp;R&amp;9Tabela nr 2a  
do Uchwały Budżetowej................
 z dnia ..............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"/>
  <sheetViews>
    <sheetView workbookViewId="0">
      <selection activeCell="B1" sqref="B1"/>
    </sheetView>
  </sheetViews>
  <sheetFormatPr defaultColWidth="8.88671875" defaultRowHeight="13.8"/>
  <cols>
    <col min="1" max="1" width="3.33203125" style="165" customWidth="1"/>
    <col min="2" max="2" width="21.5546875" style="164" customWidth="1"/>
    <col min="3" max="3" width="50.109375" style="165" customWidth="1"/>
    <col min="4" max="4" width="5.6640625" style="165" customWidth="1"/>
    <col min="5" max="5" width="8.109375" style="165" customWidth="1"/>
    <col min="6" max="6" width="5.44140625" style="165" customWidth="1"/>
    <col min="7" max="8" width="13.5546875" style="165" customWidth="1"/>
    <col min="9" max="9" width="15" style="165" customWidth="1"/>
    <col min="10" max="16384" width="8.88671875" style="165"/>
  </cols>
  <sheetData>
    <row r="1" spans="1:8">
      <c r="B1" s="164" t="s">
        <v>216</v>
      </c>
    </row>
    <row r="2" spans="1:8" s="164" customFormat="1" ht="27.6" customHeight="1">
      <c r="A2" s="490" t="s">
        <v>258</v>
      </c>
      <c r="B2" s="490"/>
      <c r="C2" s="490"/>
      <c r="D2" s="490"/>
      <c r="E2" s="490"/>
      <c r="F2" s="490"/>
      <c r="G2" s="490"/>
      <c r="H2" s="490"/>
    </row>
    <row r="3" spans="1:8" ht="37.5" customHeight="1">
      <c r="A3" s="398" t="s">
        <v>240</v>
      </c>
      <c r="B3" s="338" t="s">
        <v>147</v>
      </c>
      <c r="C3" s="399" t="s">
        <v>146</v>
      </c>
      <c r="D3" s="398" t="s">
        <v>97</v>
      </c>
      <c r="E3" s="398" t="s">
        <v>96</v>
      </c>
      <c r="F3" s="398"/>
      <c r="G3" s="174" t="s">
        <v>187</v>
      </c>
      <c r="H3" s="175" t="s">
        <v>144</v>
      </c>
    </row>
    <row r="4" spans="1:8" ht="24">
      <c r="A4" s="491">
        <v>1</v>
      </c>
      <c r="B4" s="492" t="s">
        <v>143</v>
      </c>
      <c r="C4" s="339" t="s">
        <v>350</v>
      </c>
      <c r="D4" s="340">
        <v>900</v>
      </c>
      <c r="E4" s="340">
        <v>90095</v>
      </c>
      <c r="F4" s="340"/>
      <c r="G4" s="341">
        <v>13788</v>
      </c>
      <c r="H4" s="493">
        <f>SUM(G4:G12)</f>
        <v>28988.15</v>
      </c>
    </row>
    <row r="5" spans="1:8" ht="13.95" customHeight="1">
      <c r="A5" s="491"/>
      <c r="B5" s="492"/>
      <c r="C5" s="342" t="s">
        <v>351</v>
      </c>
      <c r="D5" s="343"/>
      <c r="E5" s="343"/>
      <c r="F5" s="343"/>
      <c r="G5" s="344"/>
      <c r="H5" s="493"/>
    </row>
    <row r="6" spans="1:8" ht="13.95" customHeight="1">
      <c r="A6" s="491"/>
      <c r="B6" s="492"/>
      <c r="C6" s="394" t="s">
        <v>259</v>
      </c>
      <c r="D6" s="345">
        <v>754</v>
      </c>
      <c r="E6" s="346">
        <v>75412</v>
      </c>
      <c r="F6" s="166"/>
      <c r="G6" s="167">
        <v>1100.1500000000001</v>
      </c>
      <c r="H6" s="493"/>
    </row>
    <row r="7" spans="1:8" ht="13.95" customHeight="1">
      <c r="A7" s="491"/>
      <c r="B7" s="492"/>
      <c r="C7" s="347" t="s">
        <v>260</v>
      </c>
      <c r="D7" s="345">
        <v>754</v>
      </c>
      <c r="E7" s="346">
        <v>75412</v>
      </c>
      <c r="F7" s="166"/>
      <c r="G7" s="348">
        <v>2400</v>
      </c>
      <c r="H7" s="493"/>
    </row>
    <row r="8" spans="1:8" ht="13.95" customHeight="1">
      <c r="A8" s="491"/>
      <c r="B8" s="492"/>
      <c r="C8" s="349" t="s">
        <v>261</v>
      </c>
      <c r="D8" s="345">
        <v>754</v>
      </c>
      <c r="E8" s="346">
        <v>75412</v>
      </c>
      <c r="F8" s="166"/>
      <c r="G8" s="167">
        <v>500</v>
      </c>
      <c r="H8" s="493"/>
    </row>
    <row r="9" spans="1:8" ht="13.95" customHeight="1">
      <c r="A9" s="491"/>
      <c r="B9" s="492"/>
      <c r="C9" s="349" t="s">
        <v>262</v>
      </c>
      <c r="D9" s="345">
        <v>754</v>
      </c>
      <c r="E9" s="346">
        <v>75412</v>
      </c>
      <c r="F9" s="166"/>
      <c r="G9" s="167">
        <v>200</v>
      </c>
      <c r="H9" s="493"/>
    </row>
    <row r="10" spans="1:8" ht="13.95" customHeight="1">
      <c r="A10" s="491"/>
      <c r="B10" s="492"/>
      <c r="C10" s="349" t="s">
        <v>263</v>
      </c>
      <c r="D10" s="345">
        <v>754</v>
      </c>
      <c r="E10" s="346">
        <v>75412</v>
      </c>
      <c r="F10" s="166"/>
      <c r="G10" s="167">
        <v>6300</v>
      </c>
      <c r="H10" s="493"/>
    </row>
    <row r="11" spans="1:8" ht="13.95" customHeight="1">
      <c r="A11" s="491"/>
      <c r="B11" s="492"/>
      <c r="C11" s="349" t="s">
        <v>264</v>
      </c>
      <c r="D11" s="345">
        <v>754</v>
      </c>
      <c r="E11" s="346">
        <v>75412</v>
      </c>
      <c r="F11" s="166"/>
      <c r="G11" s="167">
        <v>3700</v>
      </c>
      <c r="H11" s="493"/>
    </row>
    <row r="12" spans="1:8" ht="13.95" customHeight="1">
      <c r="A12" s="491"/>
      <c r="B12" s="492"/>
      <c r="C12" s="394" t="s">
        <v>265</v>
      </c>
      <c r="D12" s="345">
        <v>754</v>
      </c>
      <c r="E12" s="346">
        <v>75412</v>
      </c>
      <c r="F12" s="166"/>
      <c r="G12" s="167">
        <v>1000</v>
      </c>
      <c r="H12" s="493"/>
    </row>
    <row r="13" spans="1:8" ht="24">
      <c r="A13" s="395">
        <v>2</v>
      </c>
      <c r="B13" s="400" t="s">
        <v>142</v>
      </c>
      <c r="C13" s="394" t="s">
        <v>246</v>
      </c>
      <c r="D13" s="346">
        <v>600</v>
      </c>
      <c r="E13" s="346">
        <v>60016</v>
      </c>
      <c r="F13" s="346"/>
      <c r="G13" s="167">
        <v>7743.41</v>
      </c>
      <c r="H13" s="401">
        <f>G13</f>
        <v>7743.41</v>
      </c>
    </row>
    <row r="14" spans="1:8" ht="24">
      <c r="A14" s="494">
        <v>3</v>
      </c>
      <c r="B14" s="496" t="s">
        <v>266</v>
      </c>
      <c r="C14" s="394" t="s">
        <v>246</v>
      </c>
      <c r="D14" s="346">
        <v>600</v>
      </c>
      <c r="E14" s="346">
        <v>60016</v>
      </c>
      <c r="F14" s="346"/>
      <c r="G14" s="167">
        <v>9883.48</v>
      </c>
      <c r="H14" s="498">
        <f>G14+G15</f>
        <v>11383.48</v>
      </c>
    </row>
    <row r="15" spans="1:8" ht="13.95" customHeight="1">
      <c r="A15" s="495"/>
      <c r="B15" s="497"/>
      <c r="C15" s="394" t="s">
        <v>267</v>
      </c>
      <c r="D15" s="346">
        <v>900</v>
      </c>
      <c r="E15" s="346">
        <v>90095</v>
      </c>
      <c r="F15" s="346"/>
      <c r="G15" s="167">
        <v>1500</v>
      </c>
      <c r="H15" s="499"/>
    </row>
    <row r="16" spans="1:8" ht="13.8" customHeight="1">
      <c r="A16" s="500">
        <v>4</v>
      </c>
      <c r="B16" s="501" t="s">
        <v>188</v>
      </c>
      <c r="C16" s="504" t="s">
        <v>268</v>
      </c>
      <c r="D16" s="505"/>
      <c r="E16" s="505"/>
      <c r="F16" s="505"/>
      <c r="G16" s="506"/>
      <c r="H16" s="507">
        <f>G17+G18</f>
        <v>12442.4</v>
      </c>
    </row>
    <row r="17" spans="1:8" ht="13.8" customHeight="1">
      <c r="A17" s="494"/>
      <c r="B17" s="502"/>
      <c r="C17" s="394" t="s">
        <v>296</v>
      </c>
      <c r="D17" s="346">
        <v>900</v>
      </c>
      <c r="E17" s="346">
        <v>90095</v>
      </c>
      <c r="F17" s="346"/>
      <c r="G17" s="167">
        <v>9442.4</v>
      </c>
      <c r="H17" s="498"/>
    </row>
    <row r="18" spans="1:8" ht="13.8" customHeight="1">
      <c r="A18" s="495"/>
      <c r="B18" s="503"/>
      <c r="C18" s="394" t="s">
        <v>297</v>
      </c>
      <c r="D18" s="346">
        <v>900</v>
      </c>
      <c r="E18" s="346">
        <v>90095</v>
      </c>
      <c r="F18" s="346"/>
      <c r="G18" s="167">
        <v>3000</v>
      </c>
      <c r="H18" s="499"/>
    </row>
    <row r="19" spans="1:8" ht="15" customHeight="1">
      <c r="A19" s="500">
        <v>5</v>
      </c>
      <c r="B19" s="508" t="s">
        <v>269</v>
      </c>
      <c r="C19" s="504" t="s">
        <v>270</v>
      </c>
      <c r="D19" s="505"/>
      <c r="E19" s="505"/>
      <c r="F19" s="505"/>
      <c r="G19" s="506"/>
      <c r="H19" s="507">
        <f>G20+G21</f>
        <v>8537.61</v>
      </c>
    </row>
    <row r="20" spans="1:8" ht="26.25" customHeight="1">
      <c r="A20" s="494"/>
      <c r="B20" s="496"/>
      <c r="C20" s="394" t="s">
        <v>295</v>
      </c>
      <c r="D20" s="346">
        <v>600</v>
      </c>
      <c r="E20" s="346">
        <v>60016</v>
      </c>
      <c r="F20" s="346"/>
      <c r="G20" s="167">
        <v>5237.6099999999997</v>
      </c>
      <c r="H20" s="498"/>
    </row>
    <row r="21" spans="1:8" ht="14.25" customHeight="1">
      <c r="A21" s="495"/>
      <c r="B21" s="497"/>
      <c r="C21" s="394" t="s">
        <v>298</v>
      </c>
      <c r="D21" s="346">
        <v>900</v>
      </c>
      <c r="E21" s="346">
        <v>90015</v>
      </c>
      <c r="F21" s="346"/>
      <c r="G21" s="167">
        <v>3300</v>
      </c>
      <c r="H21" s="499"/>
    </row>
    <row r="22" spans="1:8" ht="13.95" customHeight="1">
      <c r="A22" s="491">
        <v>6</v>
      </c>
      <c r="B22" s="492" t="s">
        <v>271</v>
      </c>
      <c r="C22" s="350" t="s">
        <v>245</v>
      </c>
      <c r="D22" s="351"/>
      <c r="E22" s="351"/>
      <c r="F22" s="351"/>
      <c r="G22" s="352"/>
      <c r="H22" s="493">
        <f>SUM(G23:G26)</f>
        <v>33091.5</v>
      </c>
    </row>
    <row r="23" spans="1:8" ht="24.6" customHeight="1">
      <c r="A23" s="491"/>
      <c r="B23" s="492"/>
      <c r="C23" s="353" t="s">
        <v>299</v>
      </c>
      <c r="D23" s="346">
        <v>600</v>
      </c>
      <c r="E23" s="346">
        <v>60016</v>
      </c>
      <c r="F23" s="346"/>
      <c r="G23" s="167">
        <v>3500</v>
      </c>
      <c r="H23" s="493"/>
    </row>
    <row r="24" spans="1:8" ht="14.25" customHeight="1">
      <c r="A24" s="491"/>
      <c r="B24" s="492"/>
      <c r="C24" s="353" t="s">
        <v>272</v>
      </c>
      <c r="D24" s="346">
        <v>900</v>
      </c>
      <c r="E24" s="346">
        <v>90095</v>
      </c>
      <c r="F24" s="346"/>
      <c r="G24" s="167">
        <v>4000</v>
      </c>
      <c r="H24" s="493"/>
    </row>
    <row r="25" spans="1:8" ht="13.95" customHeight="1">
      <c r="A25" s="491"/>
      <c r="B25" s="492"/>
      <c r="C25" s="353" t="s">
        <v>300</v>
      </c>
      <c r="D25" s="346">
        <v>900</v>
      </c>
      <c r="E25" s="346">
        <v>90095</v>
      </c>
      <c r="F25" s="346"/>
      <c r="G25" s="167">
        <v>2499.5</v>
      </c>
      <c r="H25" s="493"/>
    </row>
    <row r="26" spans="1:8" ht="14.4" customHeight="1">
      <c r="A26" s="491"/>
      <c r="B26" s="492"/>
      <c r="C26" s="353" t="s">
        <v>345</v>
      </c>
      <c r="D26" s="346">
        <v>900</v>
      </c>
      <c r="E26" s="346">
        <v>90095</v>
      </c>
      <c r="F26" s="346"/>
      <c r="G26" s="167">
        <v>23092</v>
      </c>
      <c r="H26" s="493"/>
    </row>
    <row r="27" spans="1:8" ht="24">
      <c r="A27" s="395">
        <v>7</v>
      </c>
      <c r="B27" s="396" t="s">
        <v>141</v>
      </c>
      <c r="C27" s="394" t="s">
        <v>273</v>
      </c>
      <c r="D27" s="346">
        <v>600</v>
      </c>
      <c r="E27" s="346">
        <v>60016</v>
      </c>
      <c r="F27" s="346"/>
      <c r="G27" s="167">
        <v>8372.15</v>
      </c>
      <c r="H27" s="401">
        <f>G27</f>
        <v>8372.15</v>
      </c>
    </row>
    <row r="28" spans="1:8" ht="24">
      <c r="A28" s="395">
        <v>8</v>
      </c>
      <c r="B28" s="396" t="s">
        <v>140</v>
      </c>
      <c r="C28" s="394" t="s">
        <v>246</v>
      </c>
      <c r="D28" s="346">
        <v>600</v>
      </c>
      <c r="E28" s="346">
        <v>60016</v>
      </c>
      <c r="F28" s="346"/>
      <c r="G28" s="252">
        <v>13766.06</v>
      </c>
      <c r="H28" s="401">
        <f>G28</f>
        <v>13766.06</v>
      </c>
    </row>
    <row r="29" spans="1:8" ht="24">
      <c r="A29" s="395">
        <v>9</v>
      </c>
      <c r="B29" s="400" t="s">
        <v>139</v>
      </c>
      <c r="C29" s="394" t="s">
        <v>246</v>
      </c>
      <c r="D29" s="346">
        <v>600</v>
      </c>
      <c r="E29" s="346">
        <v>60016</v>
      </c>
      <c r="F29" s="346"/>
      <c r="G29" s="167">
        <f>8173.6</f>
        <v>8173.6</v>
      </c>
      <c r="H29" s="397">
        <f>G29</f>
        <v>8173.6</v>
      </c>
    </row>
    <row r="30" spans="1:8" ht="15" customHeight="1">
      <c r="A30" s="500">
        <v>10</v>
      </c>
      <c r="B30" s="509" t="s">
        <v>137</v>
      </c>
      <c r="C30" s="504" t="s">
        <v>274</v>
      </c>
      <c r="D30" s="505"/>
      <c r="E30" s="505"/>
      <c r="F30" s="505"/>
      <c r="G30" s="506"/>
      <c r="H30" s="512">
        <f>SUM(G31:G34)</f>
        <v>11383.48</v>
      </c>
    </row>
    <row r="31" spans="1:8" ht="14.25" customHeight="1">
      <c r="A31" s="494"/>
      <c r="B31" s="510"/>
      <c r="C31" s="394" t="s">
        <v>275</v>
      </c>
      <c r="D31" s="346">
        <v>900</v>
      </c>
      <c r="E31" s="346">
        <v>90095</v>
      </c>
      <c r="F31" s="346"/>
      <c r="G31" s="167">
        <v>3500</v>
      </c>
      <c r="H31" s="513"/>
    </row>
    <row r="32" spans="1:8">
      <c r="A32" s="494"/>
      <c r="B32" s="510"/>
      <c r="C32" s="394" t="s">
        <v>276</v>
      </c>
      <c r="D32" s="346">
        <v>900</v>
      </c>
      <c r="E32" s="346">
        <v>90095</v>
      </c>
      <c r="F32" s="346"/>
      <c r="G32" s="167">
        <v>3300</v>
      </c>
      <c r="H32" s="513"/>
    </row>
    <row r="33" spans="1:8" ht="36">
      <c r="A33" s="494"/>
      <c r="B33" s="510"/>
      <c r="C33" s="394" t="s">
        <v>277</v>
      </c>
      <c r="D33" s="346">
        <v>900</v>
      </c>
      <c r="E33" s="346">
        <v>90095</v>
      </c>
      <c r="F33" s="346"/>
      <c r="G33" s="167">
        <v>3060</v>
      </c>
      <c r="H33" s="513"/>
    </row>
    <row r="34" spans="1:8" ht="13.5" customHeight="1">
      <c r="A34" s="495"/>
      <c r="B34" s="511"/>
      <c r="C34" s="394" t="s">
        <v>278</v>
      </c>
      <c r="D34" s="346">
        <v>900</v>
      </c>
      <c r="E34" s="346">
        <v>90095</v>
      </c>
      <c r="F34" s="346"/>
      <c r="G34" s="167">
        <v>1523.48</v>
      </c>
      <c r="H34" s="514"/>
    </row>
    <row r="35" spans="1:8" ht="24.75" customHeight="1">
      <c r="A35" s="491">
        <v>11</v>
      </c>
      <c r="B35" s="515" t="s">
        <v>138</v>
      </c>
      <c r="C35" s="394" t="s">
        <v>246</v>
      </c>
      <c r="D35" s="354" t="s">
        <v>279</v>
      </c>
      <c r="E35" s="354" t="s">
        <v>280</v>
      </c>
      <c r="F35" s="346"/>
      <c r="G35" s="167">
        <v>12585.87</v>
      </c>
      <c r="H35" s="516">
        <f>G35+G36</f>
        <v>13335.87</v>
      </c>
    </row>
    <row r="36" spans="1:8" ht="13.95" customHeight="1">
      <c r="A36" s="491"/>
      <c r="B36" s="515"/>
      <c r="C36" s="394" t="s">
        <v>352</v>
      </c>
      <c r="D36" s="346">
        <v>900</v>
      </c>
      <c r="E36" s="346">
        <v>90095</v>
      </c>
      <c r="F36" s="346"/>
      <c r="G36" s="167">
        <v>750</v>
      </c>
      <c r="H36" s="516"/>
    </row>
    <row r="37" spans="1:8" ht="13.95" customHeight="1">
      <c r="A37" s="491">
        <v>12</v>
      </c>
      <c r="B37" s="515" t="s">
        <v>136</v>
      </c>
      <c r="C37" s="373" t="s">
        <v>301</v>
      </c>
      <c r="D37" s="354" t="s">
        <v>279</v>
      </c>
      <c r="E37" s="354" t="s">
        <v>280</v>
      </c>
      <c r="F37" s="346"/>
      <c r="G37" s="167">
        <v>15060.7</v>
      </c>
      <c r="H37" s="516">
        <f>SUM(G37:G38)</f>
        <v>19060.7</v>
      </c>
    </row>
    <row r="38" spans="1:8" ht="13.95" customHeight="1">
      <c r="A38" s="491"/>
      <c r="B38" s="515"/>
      <c r="C38" s="335" t="s">
        <v>281</v>
      </c>
      <c r="D38" s="346">
        <v>900</v>
      </c>
      <c r="E38" s="346">
        <v>90095</v>
      </c>
      <c r="F38" s="346"/>
      <c r="G38" s="167">
        <v>4000</v>
      </c>
      <c r="H38" s="516"/>
    </row>
    <row r="39" spans="1:8" ht="13.95" customHeight="1">
      <c r="A39" s="500">
        <v>13</v>
      </c>
      <c r="B39" s="517" t="s">
        <v>135</v>
      </c>
      <c r="C39" s="504" t="s">
        <v>353</v>
      </c>
      <c r="D39" s="505"/>
      <c r="E39" s="505"/>
      <c r="F39" s="505"/>
      <c r="G39" s="506"/>
      <c r="H39" s="512">
        <f>SUM(G40:G43)</f>
        <v>16545.75</v>
      </c>
    </row>
    <row r="40" spans="1:8" ht="13.95" customHeight="1">
      <c r="A40" s="494"/>
      <c r="B40" s="518"/>
      <c r="C40" s="317" t="s">
        <v>282</v>
      </c>
      <c r="D40" s="346">
        <v>900</v>
      </c>
      <c r="E40" s="346">
        <v>90095</v>
      </c>
      <c r="F40" s="355"/>
      <c r="G40" s="356">
        <v>11045.75</v>
      </c>
      <c r="H40" s="513"/>
    </row>
    <row r="41" spans="1:8" ht="13.95" customHeight="1">
      <c r="A41" s="494"/>
      <c r="B41" s="518"/>
      <c r="C41" s="344" t="s">
        <v>283</v>
      </c>
      <c r="D41" s="346">
        <v>900</v>
      </c>
      <c r="E41" s="346">
        <v>90095</v>
      </c>
      <c r="F41" s="166"/>
      <c r="G41" s="253">
        <v>1500</v>
      </c>
      <c r="H41" s="513"/>
    </row>
    <row r="42" spans="1:8" ht="13.95" customHeight="1">
      <c r="A42" s="494"/>
      <c r="B42" s="518"/>
      <c r="C42" s="357" t="s">
        <v>354</v>
      </c>
      <c r="D42" s="346">
        <v>900</v>
      </c>
      <c r="E42" s="346">
        <v>90095</v>
      </c>
      <c r="F42" s="166"/>
      <c r="G42" s="167">
        <v>3000</v>
      </c>
      <c r="H42" s="513"/>
    </row>
    <row r="43" spans="1:8" ht="24.75" customHeight="1">
      <c r="A43" s="495"/>
      <c r="B43" s="519"/>
      <c r="C43" s="394" t="s">
        <v>355</v>
      </c>
      <c r="D43" s="346">
        <v>600</v>
      </c>
      <c r="E43" s="346">
        <v>60016</v>
      </c>
      <c r="F43" s="346"/>
      <c r="G43" s="167">
        <v>1000</v>
      </c>
      <c r="H43" s="514"/>
    </row>
    <row r="44" spans="1:8" ht="24.75" customHeight="1">
      <c r="A44" s="395">
        <v>14</v>
      </c>
      <c r="B44" s="396" t="s">
        <v>134</v>
      </c>
      <c r="C44" s="394" t="s">
        <v>246</v>
      </c>
      <c r="D44" s="354" t="s">
        <v>279</v>
      </c>
      <c r="E44" s="354" t="s">
        <v>280</v>
      </c>
      <c r="F44" s="354"/>
      <c r="G44" s="167">
        <f>14427.89</f>
        <v>14427.89</v>
      </c>
      <c r="H44" s="397">
        <f>G44</f>
        <v>14427.89</v>
      </c>
    </row>
    <row r="45" spans="1:8" ht="15" customHeight="1">
      <c r="A45" s="500">
        <v>15</v>
      </c>
      <c r="B45" s="508" t="s">
        <v>132</v>
      </c>
      <c r="C45" s="504" t="s">
        <v>284</v>
      </c>
      <c r="D45" s="505"/>
      <c r="E45" s="505"/>
      <c r="F45" s="505"/>
      <c r="G45" s="506"/>
      <c r="H45" s="512">
        <f>G46+G47+G49+G48+G50</f>
        <v>17207.580000000002</v>
      </c>
    </row>
    <row r="46" spans="1:8" ht="24">
      <c r="A46" s="494"/>
      <c r="B46" s="496"/>
      <c r="C46" s="336" t="s">
        <v>285</v>
      </c>
      <c r="D46" s="169">
        <v>900</v>
      </c>
      <c r="E46" s="169">
        <v>90095</v>
      </c>
      <c r="F46" s="169"/>
      <c r="G46" s="170">
        <v>3200</v>
      </c>
      <c r="H46" s="513"/>
    </row>
    <row r="47" spans="1:8" ht="24">
      <c r="A47" s="494"/>
      <c r="B47" s="496"/>
      <c r="C47" s="336" t="s">
        <v>286</v>
      </c>
      <c r="D47" s="169">
        <v>900</v>
      </c>
      <c r="E47" s="169">
        <v>90095</v>
      </c>
      <c r="F47" s="169"/>
      <c r="G47" s="170">
        <v>10800</v>
      </c>
      <c r="H47" s="513"/>
    </row>
    <row r="48" spans="1:8" ht="13.95" customHeight="1">
      <c r="A48" s="494"/>
      <c r="B48" s="496"/>
      <c r="C48" s="358" t="s">
        <v>287</v>
      </c>
      <c r="D48" s="359">
        <v>900</v>
      </c>
      <c r="E48" s="359">
        <v>90095</v>
      </c>
      <c r="F48" s="359"/>
      <c r="G48" s="360">
        <v>2000</v>
      </c>
      <c r="H48" s="513"/>
    </row>
    <row r="49" spans="1:8" ht="13.95" customHeight="1">
      <c r="A49" s="494"/>
      <c r="B49" s="496"/>
      <c r="C49" s="358" t="s">
        <v>288</v>
      </c>
      <c r="D49" s="359">
        <v>900</v>
      </c>
      <c r="E49" s="359">
        <v>90095</v>
      </c>
      <c r="F49" s="359"/>
      <c r="G49" s="360">
        <v>900</v>
      </c>
      <c r="H49" s="513"/>
    </row>
    <row r="50" spans="1:8" ht="13.95" customHeight="1">
      <c r="A50" s="495"/>
      <c r="B50" s="497"/>
      <c r="C50" s="335" t="s">
        <v>281</v>
      </c>
      <c r="D50" s="169">
        <v>900</v>
      </c>
      <c r="E50" s="169">
        <v>90095</v>
      </c>
      <c r="F50" s="169"/>
      <c r="G50" s="361">
        <v>307.58</v>
      </c>
      <c r="H50" s="514"/>
    </row>
    <row r="51" spans="1:8" ht="24.6" customHeight="1">
      <c r="A51" s="395">
        <v>16</v>
      </c>
      <c r="B51" s="362" t="s">
        <v>133</v>
      </c>
      <c r="C51" s="316" t="s">
        <v>246</v>
      </c>
      <c r="D51" s="169">
        <v>600</v>
      </c>
      <c r="E51" s="169">
        <v>60016</v>
      </c>
      <c r="F51" s="169"/>
      <c r="G51" s="170">
        <v>17935.59</v>
      </c>
      <c r="H51" s="363">
        <f>G51</f>
        <v>17935.59</v>
      </c>
    </row>
    <row r="52" spans="1:8" s="171" customFormat="1" ht="24">
      <c r="A52" s="395">
        <v>17</v>
      </c>
      <c r="B52" s="396" t="s">
        <v>218</v>
      </c>
      <c r="C52" s="394" t="s">
        <v>246</v>
      </c>
      <c r="D52" s="346">
        <v>600</v>
      </c>
      <c r="E52" s="346">
        <v>60016</v>
      </c>
      <c r="F52" s="354"/>
      <c r="G52" s="170">
        <v>14725.72</v>
      </c>
      <c r="H52" s="397">
        <f>G52</f>
        <v>14725.72</v>
      </c>
    </row>
    <row r="53" spans="1:8" ht="24">
      <c r="A53" s="494">
        <v>18</v>
      </c>
      <c r="B53" s="496" t="s">
        <v>131</v>
      </c>
      <c r="C53" s="394" t="s">
        <v>347</v>
      </c>
      <c r="D53" s="346">
        <v>600</v>
      </c>
      <c r="E53" s="346">
        <v>60016</v>
      </c>
      <c r="F53" s="359"/>
      <c r="G53" s="348">
        <v>2000</v>
      </c>
      <c r="H53" s="513">
        <f>G53+G55+G56+G58+G59+G60</f>
        <v>22469.13</v>
      </c>
    </row>
    <row r="54" spans="1:8" s="171" customFormat="1" ht="15" customHeight="1">
      <c r="A54" s="494"/>
      <c r="B54" s="496"/>
      <c r="C54" s="504" t="s">
        <v>348</v>
      </c>
      <c r="D54" s="505"/>
      <c r="E54" s="505"/>
      <c r="F54" s="505"/>
      <c r="G54" s="506"/>
      <c r="H54" s="513"/>
    </row>
    <row r="55" spans="1:8" ht="24.6" customHeight="1">
      <c r="A55" s="494"/>
      <c r="B55" s="496"/>
      <c r="C55" s="336" t="s">
        <v>289</v>
      </c>
      <c r="D55" s="359">
        <v>900</v>
      </c>
      <c r="E55" s="359">
        <v>90095</v>
      </c>
      <c r="F55" s="359"/>
      <c r="G55" s="170">
        <v>2246</v>
      </c>
      <c r="H55" s="513"/>
    </row>
    <row r="56" spans="1:8" ht="13.8" customHeight="1">
      <c r="A56" s="494"/>
      <c r="B56" s="496"/>
      <c r="C56" s="350" t="s">
        <v>290</v>
      </c>
      <c r="D56" s="169">
        <v>900</v>
      </c>
      <c r="E56" s="169">
        <v>90095</v>
      </c>
      <c r="F56" s="169"/>
      <c r="G56" s="364">
        <v>4500.13</v>
      </c>
      <c r="H56" s="513"/>
    </row>
    <row r="57" spans="1:8" ht="13.8" customHeight="1">
      <c r="A57" s="494"/>
      <c r="B57" s="496"/>
      <c r="C57" s="350" t="s">
        <v>349</v>
      </c>
      <c r="D57" s="351"/>
      <c r="E57" s="351"/>
      <c r="F57" s="351"/>
      <c r="G57" s="352"/>
      <c r="H57" s="513"/>
    </row>
    <row r="58" spans="1:8" s="171" customFormat="1" ht="13.8" customHeight="1">
      <c r="A58" s="494"/>
      <c r="B58" s="496"/>
      <c r="C58" s="195" t="s">
        <v>291</v>
      </c>
      <c r="D58" s="169">
        <v>900</v>
      </c>
      <c r="E58" s="169">
        <v>90095</v>
      </c>
      <c r="F58" s="169"/>
      <c r="G58" s="170">
        <v>3500</v>
      </c>
      <c r="H58" s="513"/>
    </row>
    <row r="59" spans="1:8" s="171" customFormat="1" ht="13.8" customHeight="1">
      <c r="A59" s="494"/>
      <c r="B59" s="496"/>
      <c r="C59" s="195" t="s">
        <v>302</v>
      </c>
      <c r="D59" s="169">
        <v>900</v>
      </c>
      <c r="E59" s="169">
        <v>90095</v>
      </c>
      <c r="F59" s="372"/>
      <c r="G59" s="170">
        <v>1000</v>
      </c>
      <c r="H59" s="513"/>
    </row>
    <row r="60" spans="1:8" s="171" customFormat="1" ht="13.8" customHeight="1">
      <c r="A60" s="495"/>
      <c r="B60" s="497"/>
      <c r="C60" s="352" t="s">
        <v>292</v>
      </c>
      <c r="D60" s="169">
        <v>900</v>
      </c>
      <c r="E60" s="169">
        <v>90095</v>
      </c>
      <c r="F60" s="169"/>
      <c r="G60" s="170">
        <v>9223</v>
      </c>
      <c r="H60" s="514"/>
    </row>
    <row r="61" spans="1:8" s="171" customFormat="1" ht="13.95" customHeight="1">
      <c r="A61" s="491">
        <v>19</v>
      </c>
      <c r="B61" s="515" t="s">
        <v>219</v>
      </c>
      <c r="C61" s="394" t="s">
        <v>346</v>
      </c>
      <c r="D61" s="359">
        <v>900</v>
      </c>
      <c r="E61" s="359">
        <v>90095</v>
      </c>
      <c r="F61" s="365"/>
      <c r="G61" s="170">
        <v>2000</v>
      </c>
      <c r="H61" s="516">
        <f>G61+G62</f>
        <v>11251.11</v>
      </c>
    </row>
    <row r="62" spans="1:8" s="171" customFormat="1" ht="24">
      <c r="A62" s="491"/>
      <c r="B62" s="515"/>
      <c r="C62" s="394" t="s">
        <v>246</v>
      </c>
      <c r="D62" s="359">
        <v>600</v>
      </c>
      <c r="E62" s="359">
        <v>60016</v>
      </c>
      <c r="F62" s="365"/>
      <c r="G62" s="170">
        <v>9251.11</v>
      </c>
      <c r="H62" s="516"/>
    </row>
    <row r="63" spans="1:8" s="171" customFormat="1" ht="37.200000000000003" customHeight="1">
      <c r="A63" s="395">
        <v>20</v>
      </c>
      <c r="B63" s="396" t="s">
        <v>189</v>
      </c>
      <c r="C63" s="336" t="s">
        <v>293</v>
      </c>
      <c r="D63" s="359">
        <v>900</v>
      </c>
      <c r="E63" s="359">
        <v>90095</v>
      </c>
      <c r="F63" s="168"/>
      <c r="G63" s="170">
        <v>14394.8</v>
      </c>
      <c r="H63" s="397">
        <f>G63</f>
        <v>14394.8</v>
      </c>
    </row>
    <row r="64" spans="1:8" ht="25.8" customHeight="1">
      <c r="A64" s="395">
        <v>21</v>
      </c>
      <c r="B64" s="396" t="s">
        <v>130</v>
      </c>
      <c r="C64" s="394" t="s">
        <v>246</v>
      </c>
      <c r="D64" s="346">
        <v>600</v>
      </c>
      <c r="E64" s="346">
        <v>60016</v>
      </c>
      <c r="F64" s="365"/>
      <c r="G64" s="170">
        <v>8901.61</v>
      </c>
      <c r="H64" s="397">
        <f>G64</f>
        <v>8901.61</v>
      </c>
    </row>
    <row r="65" spans="1:17" ht="24">
      <c r="A65" s="395">
        <v>22</v>
      </c>
      <c r="B65" s="400" t="s">
        <v>129</v>
      </c>
      <c r="C65" s="366" t="s">
        <v>246</v>
      </c>
      <c r="D65" s="346">
        <v>600</v>
      </c>
      <c r="E65" s="346">
        <v>60016</v>
      </c>
      <c r="F65" s="365"/>
      <c r="G65" s="367">
        <v>8173.6</v>
      </c>
      <c r="H65" s="397">
        <f>G65</f>
        <v>8173.6</v>
      </c>
    </row>
    <row r="66" spans="1:17" ht="20.399999999999999" customHeight="1">
      <c r="A66" s="522" t="s">
        <v>190</v>
      </c>
      <c r="B66" s="522"/>
      <c r="C66" s="522"/>
      <c r="D66" s="522"/>
      <c r="E66" s="522"/>
      <c r="F66" s="522"/>
      <c r="G66" s="176">
        <f>SUM(G4:G65)</f>
        <v>322311.18999999989</v>
      </c>
      <c r="H66" s="176">
        <f>SUM(H4:H65)</f>
        <v>322311.18999999994</v>
      </c>
    </row>
    <row r="67" spans="1:17" ht="13.95" customHeight="1">
      <c r="A67" s="523" t="s">
        <v>89</v>
      </c>
      <c r="B67" s="523"/>
      <c r="C67" s="523"/>
      <c r="D67" s="523"/>
      <c r="E67" s="523"/>
      <c r="F67" s="523"/>
      <c r="G67" s="523"/>
      <c r="H67" s="523"/>
    </row>
    <row r="68" spans="1:17" s="171" customFormat="1" ht="13.95" customHeight="1">
      <c r="B68" s="399" t="s">
        <v>97</v>
      </c>
      <c r="C68" s="524" t="s">
        <v>157</v>
      </c>
      <c r="D68" s="522" t="s">
        <v>145</v>
      </c>
      <c r="E68" s="522"/>
      <c r="F68" s="522"/>
      <c r="G68" s="522" t="s">
        <v>64</v>
      </c>
      <c r="H68" s="522"/>
    </row>
    <row r="69" spans="1:17" s="171" customFormat="1" ht="13.95" customHeight="1">
      <c r="B69" s="399" t="s">
        <v>356</v>
      </c>
      <c r="C69" s="524"/>
      <c r="D69" s="522"/>
      <c r="E69" s="522"/>
      <c r="F69" s="522"/>
      <c r="G69" s="398" t="s">
        <v>63</v>
      </c>
      <c r="H69" s="398" t="s">
        <v>62</v>
      </c>
    </row>
    <row r="70" spans="1:17" ht="13.95" customHeight="1">
      <c r="B70" s="368">
        <v>600</v>
      </c>
      <c r="C70" s="254" t="s">
        <v>118</v>
      </c>
      <c r="D70" s="521">
        <f t="shared" ref="D70:D77" si="0">G70+H70</f>
        <v>160738.4</v>
      </c>
      <c r="E70" s="521"/>
      <c r="F70" s="521"/>
      <c r="G70" s="369">
        <f>G71</f>
        <v>160738.4</v>
      </c>
      <c r="H70" s="370"/>
      <c r="I70" s="172"/>
    </row>
    <row r="71" spans="1:17" ht="13.95" customHeight="1">
      <c r="B71" s="195">
        <v>60016</v>
      </c>
      <c r="C71" s="255" t="s">
        <v>114</v>
      </c>
      <c r="D71" s="520">
        <f t="shared" si="0"/>
        <v>160738.4</v>
      </c>
      <c r="E71" s="520"/>
      <c r="F71" s="520"/>
      <c r="G71" s="392">
        <v>160738.4</v>
      </c>
      <c r="H71" s="393"/>
    </row>
    <row r="72" spans="1:17" ht="13.95" customHeight="1">
      <c r="B72" s="318">
        <v>754</v>
      </c>
      <c r="C72" s="254" t="s">
        <v>110</v>
      </c>
      <c r="D72" s="521">
        <f t="shared" si="0"/>
        <v>15200.15</v>
      </c>
      <c r="E72" s="521"/>
      <c r="F72" s="521"/>
      <c r="G72" s="371">
        <f>G73</f>
        <v>8900.15</v>
      </c>
      <c r="H72" s="371">
        <f>H73</f>
        <v>6300</v>
      </c>
    </row>
    <row r="73" spans="1:17" ht="13.95" customHeight="1">
      <c r="B73" s="195">
        <v>75412</v>
      </c>
      <c r="C73" s="255" t="s">
        <v>109</v>
      </c>
      <c r="D73" s="520">
        <v>15200.15</v>
      </c>
      <c r="E73" s="520"/>
      <c r="F73" s="520"/>
      <c r="G73" s="392">
        <v>8900.15</v>
      </c>
      <c r="H73" s="392">
        <v>6300</v>
      </c>
    </row>
    <row r="74" spans="1:17" ht="13.95" customHeight="1">
      <c r="B74" s="318">
        <v>900</v>
      </c>
      <c r="C74" s="254" t="s">
        <v>9</v>
      </c>
      <c r="D74" s="521">
        <f t="shared" si="0"/>
        <v>146372.64000000001</v>
      </c>
      <c r="E74" s="521"/>
      <c r="F74" s="521"/>
      <c r="G74" s="393">
        <f>G75+G76</f>
        <v>95192.639999999999</v>
      </c>
      <c r="H74" s="393">
        <f>H75+H76</f>
        <v>51180</v>
      </c>
    </row>
    <row r="75" spans="1:17" ht="13.95" customHeight="1">
      <c r="B75" s="319">
        <v>90015</v>
      </c>
      <c r="C75" s="255" t="s">
        <v>73</v>
      </c>
      <c r="D75" s="520">
        <v>3300</v>
      </c>
      <c r="E75" s="520"/>
      <c r="F75" s="520"/>
      <c r="G75" s="392">
        <v>3300</v>
      </c>
      <c r="H75" s="393"/>
    </row>
    <row r="76" spans="1:17" ht="13.95" customHeight="1">
      <c r="B76" s="319">
        <v>90095</v>
      </c>
      <c r="C76" s="255" t="s">
        <v>294</v>
      </c>
      <c r="D76" s="520">
        <f t="shared" si="0"/>
        <v>143072.64000000001</v>
      </c>
      <c r="E76" s="520"/>
      <c r="F76" s="520"/>
      <c r="G76" s="392">
        <v>91892.64</v>
      </c>
      <c r="H76" s="392">
        <v>51180</v>
      </c>
    </row>
    <row r="77" spans="1:17" s="171" customFormat="1" ht="21" customHeight="1">
      <c r="B77" s="525" t="s">
        <v>165</v>
      </c>
      <c r="C77" s="526"/>
      <c r="D77" s="527">
        <f t="shared" si="0"/>
        <v>322311.19</v>
      </c>
      <c r="E77" s="527"/>
      <c r="F77" s="527"/>
      <c r="G77" s="337">
        <f>G70+G72+G74</f>
        <v>264831.19</v>
      </c>
      <c r="H77" s="337">
        <f>H70+H72+H74</f>
        <v>57480</v>
      </c>
      <c r="J77" s="165"/>
      <c r="K77" s="165"/>
      <c r="L77" s="165"/>
      <c r="M77" s="165"/>
      <c r="N77" s="165"/>
      <c r="O77" s="165"/>
      <c r="P77" s="165"/>
      <c r="Q77" s="165"/>
    </row>
  </sheetData>
  <mergeCells count="57">
    <mergeCell ref="B77:C77"/>
    <mergeCell ref="D77:F77"/>
    <mergeCell ref="D74:F74"/>
    <mergeCell ref="D75:F75"/>
    <mergeCell ref="D76:F76"/>
    <mergeCell ref="D71:F71"/>
    <mergeCell ref="D72:F72"/>
    <mergeCell ref="D73:F73"/>
    <mergeCell ref="A66:F66"/>
    <mergeCell ref="A67:H67"/>
    <mergeCell ref="C68:C69"/>
    <mergeCell ref="D68:F69"/>
    <mergeCell ref="G68:H68"/>
    <mergeCell ref="D70:F70"/>
    <mergeCell ref="A61:A62"/>
    <mergeCell ref="B61:B62"/>
    <mergeCell ref="H61:H62"/>
    <mergeCell ref="A39:A43"/>
    <mergeCell ref="B39:B43"/>
    <mergeCell ref="C39:G39"/>
    <mergeCell ref="H39:H43"/>
    <mergeCell ref="A45:A50"/>
    <mergeCell ref="B45:B50"/>
    <mergeCell ref="C45:G45"/>
    <mergeCell ref="H45:H50"/>
    <mergeCell ref="A53:A60"/>
    <mergeCell ref="B53:B60"/>
    <mergeCell ref="H53:H60"/>
    <mergeCell ref="C54:G54"/>
    <mergeCell ref="A35:A36"/>
    <mergeCell ref="B35:B36"/>
    <mergeCell ref="H35:H36"/>
    <mergeCell ref="A37:A38"/>
    <mergeCell ref="B37:B38"/>
    <mergeCell ref="H37:H38"/>
    <mergeCell ref="A22:A26"/>
    <mergeCell ref="B22:B26"/>
    <mergeCell ref="H22:H26"/>
    <mergeCell ref="A30:A34"/>
    <mergeCell ref="B30:B34"/>
    <mergeCell ref="C30:G30"/>
    <mergeCell ref="H30:H34"/>
    <mergeCell ref="A16:A18"/>
    <mergeCell ref="B16:B18"/>
    <mergeCell ref="C16:G16"/>
    <mergeCell ref="H16:H18"/>
    <mergeCell ref="A19:A21"/>
    <mergeCell ref="B19:B21"/>
    <mergeCell ref="C19:G19"/>
    <mergeCell ref="H19:H21"/>
    <mergeCell ref="A2:H2"/>
    <mergeCell ref="A4:A12"/>
    <mergeCell ref="B4:B12"/>
    <mergeCell ref="H4:H12"/>
    <mergeCell ref="A14:A15"/>
    <mergeCell ref="B14:B15"/>
    <mergeCell ref="H14:H15"/>
  </mergeCells>
  <pageMargins left="0.77" right="0.33" top="1.3779527559055118" bottom="0.62992125984251968" header="0.51181102362204722" footer="0.15748031496062992"/>
  <pageSetup paperSize="9" scale="75" orientation="portrait" r:id="rId1"/>
  <headerFooter>
    <oddHeader xml:space="preserve">&amp;RTabela Nr 3  
do Uchwały Budżetowej ... 
z dnia  ....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workbookViewId="0">
      <selection activeCell="A2" sqref="A2:D2"/>
    </sheetView>
  </sheetViews>
  <sheetFormatPr defaultColWidth="9.109375" defaultRowHeight="13.2"/>
  <cols>
    <col min="1" max="1" width="4.6640625" style="85" bestFit="1" customWidth="1"/>
    <col min="2" max="2" width="40.109375" style="85" bestFit="1" customWidth="1"/>
    <col min="3" max="3" width="14" style="85" customWidth="1"/>
    <col min="4" max="4" width="20.5546875" style="85" customWidth="1"/>
    <col min="5" max="7" width="11.109375" style="85" bestFit="1" customWidth="1"/>
    <col min="8" max="16384" width="9.109375" style="85"/>
  </cols>
  <sheetData>
    <row r="1" spans="1:7">
      <c r="B1" s="97" t="s">
        <v>216</v>
      </c>
    </row>
    <row r="2" spans="1:7" ht="15" customHeight="1">
      <c r="A2" s="529" t="s">
        <v>324</v>
      </c>
      <c r="B2" s="529"/>
      <c r="C2" s="529"/>
      <c r="D2" s="529"/>
    </row>
    <row r="3" spans="1:7" ht="6.75" customHeight="1">
      <c r="A3" s="96"/>
    </row>
    <row r="4" spans="1:7">
      <c r="D4" s="95"/>
    </row>
    <row r="5" spans="1:7" ht="15" customHeight="1">
      <c r="A5" s="530" t="s">
        <v>128</v>
      </c>
      <c r="B5" s="530" t="s">
        <v>157</v>
      </c>
      <c r="C5" s="531" t="s">
        <v>156</v>
      </c>
      <c r="D5" s="532" t="s">
        <v>155</v>
      </c>
    </row>
    <row r="6" spans="1:7" ht="15" customHeight="1">
      <c r="A6" s="530"/>
      <c r="B6" s="530"/>
      <c r="C6" s="530"/>
      <c r="D6" s="533"/>
    </row>
    <row r="7" spans="1:7" ht="15.75" customHeight="1">
      <c r="A7" s="530"/>
      <c r="B7" s="530"/>
      <c r="C7" s="530"/>
      <c r="D7" s="534"/>
    </row>
    <row r="8" spans="1:7" s="93" customFormat="1" ht="6.75" customHeight="1">
      <c r="A8" s="94">
        <v>1</v>
      </c>
      <c r="B8" s="94">
        <v>2</v>
      </c>
      <c r="C8" s="94">
        <v>3</v>
      </c>
      <c r="D8" s="94" t="s">
        <v>154</v>
      </c>
    </row>
    <row r="9" spans="1:7" ht="18.899999999999999" customHeight="1">
      <c r="A9" s="90" t="s">
        <v>150</v>
      </c>
      <c r="B9" s="89" t="s">
        <v>196</v>
      </c>
      <c r="C9" s="90"/>
      <c r="D9" s="262">
        <v>23446000</v>
      </c>
    </row>
    <row r="10" spans="1:7" ht="18.899999999999999" customHeight="1">
      <c r="A10" s="90" t="s">
        <v>149</v>
      </c>
      <c r="B10" s="89" t="s">
        <v>197</v>
      </c>
      <c r="C10" s="90"/>
      <c r="D10" s="262">
        <v>24171000</v>
      </c>
    </row>
    <row r="11" spans="1:7" ht="18.899999999999999" customHeight="1">
      <c r="A11" s="90" t="s">
        <v>148</v>
      </c>
      <c r="B11" s="89" t="s">
        <v>153</v>
      </c>
      <c r="C11" s="90"/>
      <c r="D11" s="263">
        <f>SUM(D9-D10)</f>
        <v>-725000</v>
      </c>
      <c r="G11" s="92"/>
    </row>
    <row r="12" spans="1:7" ht="18.899999999999999" customHeight="1">
      <c r="A12" s="528" t="s">
        <v>249</v>
      </c>
      <c r="B12" s="528"/>
      <c r="C12" s="91"/>
      <c r="D12" s="264">
        <f>SUM(D13)</f>
        <v>725000</v>
      </c>
    </row>
    <row r="13" spans="1:7" ht="18.899999999999999" customHeight="1">
      <c r="A13" s="91" t="s">
        <v>150</v>
      </c>
      <c r="B13" s="403" t="s">
        <v>152</v>
      </c>
      <c r="C13" s="91" t="s">
        <v>151</v>
      </c>
      <c r="D13" s="264">
        <v>725000</v>
      </c>
      <c r="E13" s="265"/>
    </row>
    <row r="14" spans="1:7">
      <c r="A14" s="88"/>
      <c r="B14" s="87"/>
      <c r="C14" s="87"/>
      <c r="D14" s="87"/>
      <c r="E14" s="86"/>
      <c r="F14" s="86"/>
    </row>
  </sheetData>
  <mergeCells count="6">
    <mergeCell ref="A12:B12"/>
    <mergeCell ref="A2:D2"/>
    <mergeCell ref="A5:A7"/>
    <mergeCell ref="C5:C7"/>
    <mergeCell ref="B5:B7"/>
    <mergeCell ref="D5:D7"/>
  </mergeCells>
  <printOptions horizontalCentered="1"/>
  <pageMargins left="0.39370078740157483" right="0.39370078740157483" top="1.6141732283464567" bottom="0.59055118110236227" header="0.51181102362204722" footer="0.51181102362204722"/>
  <pageSetup paperSize="9" orientation="portrait" r:id="rId1"/>
  <headerFooter alignWithMargins="0">
    <oddHeader>&amp;RTabela nr 4 
do Uchwały Budżetowej .... 
z dnia 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/>
  </sheetViews>
  <sheetFormatPr defaultColWidth="9.109375" defaultRowHeight="13.2"/>
  <cols>
    <col min="1" max="1" width="7.88671875" style="98" customWidth="1"/>
    <col min="2" max="2" width="9.88671875" style="98" customWidth="1"/>
    <col min="3" max="3" width="30.21875" style="98" customWidth="1"/>
    <col min="4" max="4" width="12.77734375" style="98" customWidth="1"/>
    <col min="5" max="5" width="13.6640625" style="98" customWidth="1"/>
    <col min="6" max="6" width="15.33203125" style="98" customWidth="1"/>
    <col min="7" max="16384" width="9.109375" style="98"/>
  </cols>
  <sheetData>
    <row r="1" spans="1:6" s="100" customFormat="1">
      <c r="A1" s="101" t="s">
        <v>216</v>
      </c>
    </row>
    <row r="2" spans="1:6" s="100" customFormat="1">
      <c r="A2" s="101"/>
    </row>
    <row r="3" spans="1:6" ht="15.6">
      <c r="A3" s="535" t="s">
        <v>340</v>
      </c>
      <c r="B3" s="535"/>
      <c r="C3" s="535"/>
      <c r="D3" s="535"/>
      <c r="E3" s="535"/>
      <c r="F3" s="99"/>
    </row>
    <row r="4" spans="1:6" ht="15.6">
      <c r="A4" s="535" t="s">
        <v>198</v>
      </c>
      <c r="B4" s="535"/>
      <c r="C4" s="535"/>
      <c r="D4" s="535"/>
      <c r="E4" s="535"/>
      <c r="F4" s="99"/>
    </row>
    <row r="5" spans="1:6" ht="15.6">
      <c r="A5" s="535" t="s">
        <v>341</v>
      </c>
      <c r="B5" s="535"/>
      <c r="C5" s="535"/>
      <c r="D5" s="535"/>
      <c r="E5" s="535"/>
    </row>
    <row r="6" spans="1:6" ht="15.6">
      <c r="A6" s="535" t="s">
        <v>257</v>
      </c>
      <c r="B6" s="535"/>
      <c r="C6" s="535"/>
      <c r="D6" s="535"/>
      <c r="E6" s="535"/>
    </row>
    <row r="7" spans="1:6" s="229" customFormat="1" ht="15.6">
      <c r="A7" s="230"/>
      <c r="B7" s="391"/>
      <c r="C7" s="391"/>
      <c r="D7" s="391"/>
      <c r="E7" s="391"/>
      <c r="F7" s="391"/>
    </row>
    <row r="8" spans="1:6" s="235" customFormat="1" ht="12.75" customHeight="1">
      <c r="A8" s="543" t="s">
        <v>97</v>
      </c>
      <c r="B8" s="543" t="s">
        <v>96</v>
      </c>
      <c r="C8" s="541" t="s">
        <v>161</v>
      </c>
      <c r="D8" s="539" t="s">
        <v>162</v>
      </c>
      <c r="E8" s="540"/>
    </row>
    <row r="9" spans="1:6" s="239" customFormat="1" ht="34.5" customHeight="1">
      <c r="A9" s="544"/>
      <c r="B9" s="544"/>
      <c r="C9" s="542"/>
      <c r="D9" s="238" t="s">
        <v>160</v>
      </c>
      <c r="E9" s="238" t="s">
        <v>159</v>
      </c>
    </row>
    <row r="10" spans="1:6" s="239" customFormat="1" ht="11.4">
      <c r="A10" s="240">
        <v>1</v>
      </c>
      <c r="B10" s="240">
        <v>2</v>
      </c>
      <c r="C10" s="240">
        <v>3</v>
      </c>
      <c r="D10" s="241">
        <v>4</v>
      </c>
      <c r="E10" s="242">
        <v>5</v>
      </c>
    </row>
    <row r="11" spans="1:6" s="229" customFormat="1" ht="66">
      <c r="A11" s="243">
        <v>756</v>
      </c>
      <c r="B11" s="243"/>
      <c r="C11" s="404" t="s">
        <v>48</v>
      </c>
      <c r="D11" s="244">
        <f>+D12</f>
        <v>100000</v>
      </c>
      <c r="E11" s="244"/>
    </row>
    <row r="12" spans="1:6" s="414" customFormat="1" ht="34.799999999999997" customHeight="1">
      <c r="A12" s="411"/>
      <c r="B12" s="411">
        <v>75618</v>
      </c>
      <c r="C12" s="412" t="s">
        <v>37</v>
      </c>
      <c r="D12" s="413">
        <f>+D13</f>
        <v>100000</v>
      </c>
      <c r="E12" s="413"/>
    </row>
    <row r="13" spans="1:6" s="414" customFormat="1" ht="24.6" customHeight="1">
      <c r="A13" s="416"/>
      <c r="B13" s="416"/>
      <c r="C13" s="415" t="s">
        <v>228</v>
      </c>
      <c r="D13" s="413">
        <v>100000</v>
      </c>
      <c r="E13" s="413"/>
    </row>
    <row r="14" spans="1:6" s="408" customFormat="1" ht="15.6" customHeight="1">
      <c r="A14" s="410">
        <v>851</v>
      </c>
      <c r="B14" s="405"/>
      <c r="C14" s="409" t="s">
        <v>103</v>
      </c>
      <c r="D14" s="406"/>
      <c r="E14" s="407">
        <f>E15+E18</f>
        <v>100000</v>
      </c>
    </row>
    <row r="15" spans="1:6" s="420" customFormat="1" ht="15.6" customHeight="1">
      <c r="A15" s="419"/>
      <c r="B15" s="417">
        <v>85153</v>
      </c>
      <c r="C15" s="288" t="s">
        <v>101</v>
      </c>
      <c r="D15" s="419"/>
      <c r="E15" s="422">
        <f>E17</f>
        <v>10000</v>
      </c>
    </row>
    <row r="16" spans="1:6" s="420" customFormat="1" ht="15.6" customHeight="1">
      <c r="A16" s="241"/>
      <c r="B16" s="241"/>
      <c r="C16" s="288" t="s">
        <v>167</v>
      </c>
      <c r="D16" s="289"/>
      <c r="E16" s="289">
        <f>E17</f>
        <v>10000</v>
      </c>
    </row>
    <row r="17" spans="1:5" s="414" customFormat="1" ht="22.8">
      <c r="A17" s="416"/>
      <c r="B17" s="416"/>
      <c r="C17" s="248" t="s">
        <v>342</v>
      </c>
      <c r="D17" s="413"/>
      <c r="E17" s="418">
        <v>10000</v>
      </c>
    </row>
    <row r="18" spans="1:5" s="414" customFormat="1" ht="15.6" customHeight="1">
      <c r="A18" s="416"/>
      <c r="B18" s="411">
        <v>85154</v>
      </c>
      <c r="C18" s="288" t="s">
        <v>100</v>
      </c>
      <c r="D18" s="413"/>
      <c r="E18" s="413">
        <f>E19</f>
        <v>90000</v>
      </c>
    </row>
    <row r="19" spans="1:5" s="420" customFormat="1" ht="15.6" customHeight="1">
      <c r="A19" s="241"/>
      <c r="B19" s="241"/>
      <c r="C19" s="288" t="s">
        <v>167</v>
      </c>
      <c r="D19" s="289"/>
      <c r="E19" s="289">
        <f>E20+E21</f>
        <v>90000</v>
      </c>
    </row>
    <row r="20" spans="1:5" s="420" customFormat="1" ht="22.8">
      <c r="A20" s="241"/>
      <c r="B20" s="241"/>
      <c r="C20" s="288" t="s">
        <v>172</v>
      </c>
      <c r="D20" s="289"/>
      <c r="E20" s="289">
        <v>21000</v>
      </c>
    </row>
    <row r="21" spans="1:5" s="420" customFormat="1" ht="22.8">
      <c r="A21" s="241"/>
      <c r="B21" s="241"/>
      <c r="C21" s="288" t="s">
        <v>171</v>
      </c>
      <c r="D21" s="289"/>
      <c r="E21" s="289">
        <v>69000</v>
      </c>
    </row>
    <row r="22" spans="1:5" s="229" customFormat="1" ht="24" customHeight="1">
      <c r="A22" s="536" t="s">
        <v>190</v>
      </c>
      <c r="B22" s="537"/>
      <c r="C22" s="538"/>
      <c r="D22" s="250">
        <f>+D11+D14</f>
        <v>100000</v>
      </c>
      <c r="E22" s="250">
        <f>+E11+E14</f>
        <v>100000</v>
      </c>
    </row>
    <row r="23" spans="1:5" ht="15" customHeight="1"/>
  </sheetData>
  <mergeCells count="9">
    <mergeCell ref="A3:E3"/>
    <mergeCell ref="A4:E4"/>
    <mergeCell ref="A5:E5"/>
    <mergeCell ref="A6:E6"/>
    <mergeCell ref="A22:C22"/>
    <mergeCell ref="D8:E8"/>
    <mergeCell ref="C8:C9"/>
    <mergeCell ref="B8:B9"/>
    <mergeCell ref="A8:A9"/>
  </mergeCells>
  <pageMargins left="1.1417322834645669" right="0.51181102362204722" top="1.6141732283464567" bottom="0.98425196850393704" header="0.51181102362204722" footer="0.51181102362204722"/>
  <pageSetup paperSize="9" orientation="portrait" r:id="rId1"/>
  <headerFooter alignWithMargins="0">
    <oddHeader xml:space="preserve">&amp;RTabela nr 5 
do Uchwały Budżetowej  ..... 
z dnia ....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C11" sqref="C11"/>
    </sheetView>
  </sheetViews>
  <sheetFormatPr defaultColWidth="9.109375" defaultRowHeight="13.2"/>
  <cols>
    <col min="1" max="1" width="9" style="100" customWidth="1"/>
    <col min="2" max="2" width="8.6640625" style="100" customWidth="1"/>
    <col min="3" max="3" width="41.88671875" style="100" customWidth="1"/>
    <col min="4" max="5" width="15.33203125" style="100" customWidth="1"/>
    <col min="6" max="6" width="7.88671875" style="100" customWidth="1"/>
    <col min="7" max="7" width="8.88671875" style="100" customWidth="1"/>
    <col min="8" max="8" width="13.6640625" style="100" customWidth="1"/>
    <col min="9" max="9" width="15.33203125" style="100" customWidth="1"/>
    <col min="10" max="16384" width="9.109375" style="100"/>
  </cols>
  <sheetData>
    <row r="1" spans="1:9">
      <c r="A1" s="101" t="s">
        <v>216</v>
      </c>
    </row>
    <row r="2" spans="1:9" s="229" customFormat="1" ht="15.6">
      <c r="B2" s="545" t="s">
        <v>164</v>
      </c>
      <c r="C2" s="545"/>
      <c r="D2" s="545"/>
      <c r="E2" s="230"/>
      <c r="F2" s="230"/>
      <c r="G2" s="230"/>
      <c r="H2" s="231"/>
      <c r="I2" s="231"/>
    </row>
    <row r="3" spans="1:9" s="229" customFormat="1" ht="15.6">
      <c r="B3" s="545" t="s">
        <v>163</v>
      </c>
      <c r="C3" s="545"/>
      <c r="D3" s="545"/>
      <c r="E3" s="230"/>
      <c r="F3" s="230"/>
    </row>
    <row r="4" spans="1:9" s="229" customFormat="1" ht="15.6">
      <c r="A4" s="230"/>
      <c r="B4" s="545" t="s">
        <v>256</v>
      </c>
      <c r="C4" s="545"/>
      <c r="D4" s="545"/>
      <c r="E4" s="230"/>
      <c r="F4" s="230"/>
    </row>
    <row r="5" spans="1:9" s="229" customFormat="1" ht="15.6">
      <c r="A5" s="230"/>
      <c r="B5" s="232"/>
      <c r="C5" s="232"/>
      <c r="D5" s="232"/>
      <c r="E5" s="232"/>
      <c r="F5" s="232"/>
    </row>
    <row r="6" spans="1:9" s="235" customFormat="1" ht="12.75" customHeight="1">
      <c r="A6" s="233"/>
      <c r="B6" s="233"/>
      <c r="C6" s="234"/>
      <c r="D6" s="539" t="s">
        <v>162</v>
      </c>
      <c r="E6" s="540"/>
    </row>
    <row r="7" spans="1:9" s="239" customFormat="1" ht="34.5" customHeight="1">
      <c r="A7" s="236" t="s">
        <v>97</v>
      </c>
      <c r="B7" s="236" t="s">
        <v>96</v>
      </c>
      <c r="C7" s="237" t="s">
        <v>161</v>
      </c>
      <c r="D7" s="238" t="s">
        <v>160</v>
      </c>
      <c r="E7" s="238" t="s">
        <v>159</v>
      </c>
    </row>
    <row r="8" spans="1:9" s="239" customFormat="1" ht="11.4">
      <c r="A8" s="240">
        <v>1</v>
      </c>
      <c r="B8" s="240">
        <v>2</v>
      </c>
      <c r="C8" s="240">
        <v>3</v>
      </c>
      <c r="D8" s="241">
        <v>4</v>
      </c>
      <c r="E8" s="242">
        <v>5</v>
      </c>
    </row>
    <row r="9" spans="1:9" s="229" customFormat="1" ht="20.25" customHeight="1">
      <c r="A9" s="243">
        <v>900</v>
      </c>
      <c r="B9" s="243"/>
      <c r="C9" s="259" t="s">
        <v>9</v>
      </c>
      <c r="D9" s="244">
        <f>+D10+D12</f>
        <v>20000</v>
      </c>
      <c r="E9" s="244">
        <f>+E10+E12</f>
        <v>20000</v>
      </c>
    </row>
    <row r="10" spans="1:9" s="229" customFormat="1" ht="25.05" customHeight="1">
      <c r="A10" s="245"/>
      <c r="B10" s="245">
        <v>90019</v>
      </c>
      <c r="C10" s="258" t="s">
        <v>226</v>
      </c>
      <c r="D10" s="246">
        <f>+D11</f>
        <v>20000</v>
      </c>
      <c r="E10" s="246"/>
    </row>
    <row r="11" spans="1:9" s="229" customFormat="1" ht="16.5" customHeight="1">
      <c r="A11" s="247"/>
      <c r="B11" s="247"/>
      <c r="C11" s="258" t="s">
        <v>227</v>
      </c>
      <c r="D11" s="246">
        <v>20000</v>
      </c>
      <c r="E11" s="246"/>
    </row>
    <row r="12" spans="1:9" s="229" customFormat="1" ht="16.5" customHeight="1">
      <c r="A12" s="247"/>
      <c r="B12" s="245">
        <v>90095</v>
      </c>
      <c r="C12" s="258" t="s">
        <v>5</v>
      </c>
      <c r="D12" s="246"/>
      <c r="E12" s="246">
        <f>+E13</f>
        <v>20000</v>
      </c>
    </row>
    <row r="13" spans="1:9" s="229" customFormat="1" ht="25.05" customHeight="1">
      <c r="A13" s="247"/>
      <c r="B13" s="247"/>
      <c r="C13" s="248" t="s">
        <v>158</v>
      </c>
      <c r="D13" s="246"/>
      <c r="E13" s="249">
        <v>20000</v>
      </c>
    </row>
    <row r="14" spans="1:9" s="229" customFormat="1" ht="22.2" customHeight="1">
      <c r="A14" s="536" t="s">
        <v>190</v>
      </c>
      <c r="B14" s="537"/>
      <c r="C14" s="538"/>
      <c r="D14" s="250">
        <f>+D9</f>
        <v>20000</v>
      </c>
      <c r="E14" s="250">
        <f>+E9</f>
        <v>20000</v>
      </c>
    </row>
    <row r="18" spans="7:10">
      <c r="G18" s="196"/>
      <c r="H18" s="196"/>
      <c r="I18" s="196"/>
      <c r="J18" s="196"/>
    </row>
    <row r="19" spans="7:10">
      <c r="G19" s="196"/>
      <c r="H19" s="196"/>
      <c r="I19" s="196"/>
      <c r="J19" s="196"/>
    </row>
    <row r="20" spans="7:10">
      <c r="G20" s="196"/>
      <c r="H20" s="196"/>
      <c r="I20" s="196"/>
      <c r="J20" s="196"/>
    </row>
    <row r="21" spans="7:10">
      <c r="G21" s="196"/>
      <c r="H21" s="196"/>
      <c r="I21" s="196"/>
      <c r="J21" s="196"/>
    </row>
    <row r="22" spans="7:10">
      <c r="G22" s="197"/>
      <c r="H22" s="197"/>
      <c r="I22" s="197"/>
      <c r="J22" s="197"/>
    </row>
  </sheetData>
  <mergeCells count="5">
    <mergeCell ref="A14:C14"/>
    <mergeCell ref="B2:D2"/>
    <mergeCell ref="B3:D3"/>
    <mergeCell ref="B4:D4"/>
    <mergeCell ref="D6:E6"/>
  </mergeCells>
  <pageMargins left="0.98425196850393704" right="0.51181102362204722" top="2.204724409448819" bottom="0.98425196850393704" header="0.51181102362204722" footer="0.51181102362204722"/>
  <pageSetup paperSize="9" scale="95" orientation="portrait" r:id="rId1"/>
  <headerFooter alignWithMargins="0">
    <oddHeader>&amp;RTabela nr 6 
do Uchwały Budżetowej  ... 
z dnia 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workbookViewId="0">
      <selection sqref="A1:E1"/>
    </sheetView>
  </sheetViews>
  <sheetFormatPr defaultColWidth="9.109375" defaultRowHeight="13.2"/>
  <cols>
    <col min="1" max="1" width="5.44140625" style="98" customWidth="1"/>
    <col min="2" max="2" width="7.33203125" style="98" customWidth="1"/>
    <col min="3" max="3" width="56.33203125" style="98" customWidth="1"/>
    <col min="4" max="4" width="12.5546875" style="98" customWidth="1"/>
    <col min="5" max="5" width="12.33203125" style="98" customWidth="1"/>
    <col min="6" max="16384" width="9.109375" style="98"/>
  </cols>
  <sheetData>
    <row r="1" spans="1:5" s="235" customFormat="1" ht="34.950000000000003" customHeight="1">
      <c r="A1" s="557" t="s">
        <v>255</v>
      </c>
      <c r="B1" s="557"/>
      <c r="C1" s="557"/>
      <c r="D1" s="557"/>
      <c r="E1" s="557"/>
    </row>
    <row r="2" spans="1:5" s="235" customFormat="1" ht="12.75" customHeight="1">
      <c r="A2" s="543" t="s">
        <v>97</v>
      </c>
      <c r="B2" s="543" t="s">
        <v>96</v>
      </c>
      <c r="C2" s="541" t="s">
        <v>161</v>
      </c>
      <c r="D2" s="539" t="s">
        <v>162</v>
      </c>
      <c r="E2" s="540"/>
    </row>
    <row r="3" spans="1:5" s="239" customFormat="1" ht="22.8" customHeight="1">
      <c r="A3" s="544"/>
      <c r="B3" s="544"/>
      <c r="C3" s="542"/>
      <c r="D3" s="238" t="s">
        <v>175</v>
      </c>
      <c r="E3" s="238" t="s">
        <v>159</v>
      </c>
    </row>
    <row r="4" spans="1:5" s="239" customFormat="1" ht="11.4">
      <c r="A4" s="240">
        <v>1</v>
      </c>
      <c r="B4" s="240">
        <v>2</v>
      </c>
      <c r="C4" s="240">
        <v>3</v>
      </c>
      <c r="D4" s="241">
        <v>4</v>
      </c>
      <c r="E4" s="242">
        <v>5</v>
      </c>
    </row>
    <row r="5" spans="1:5" s="281" customFormat="1" ht="15" customHeight="1">
      <c r="A5" s="277">
        <v>750</v>
      </c>
      <c r="B5" s="278"/>
      <c r="C5" s="279" t="s">
        <v>54</v>
      </c>
      <c r="D5" s="280">
        <f xml:space="preserve"> D6</f>
        <v>46755</v>
      </c>
      <c r="E5" s="280">
        <f xml:space="preserve"> E6</f>
        <v>46755</v>
      </c>
    </row>
    <row r="6" spans="1:5" s="285" customFormat="1" ht="15" customHeight="1">
      <c r="A6" s="241"/>
      <c r="B6" s="282">
        <v>75011</v>
      </c>
      <c r="C6" s="283" t="s">
        <v>53</v>
      </c>
      <c r="D6" s="284">
        <f>D7</f>
        <v>46755</v>
      </c>
      <c r="E6" s="284">
        <f>SUM(E8)</f>
        <v>46755</v>
      </c>
    </row>
    <row r="7" spans="1:5" s="235" customFormat="1" ht="33" customHeight="1">
      <c r="A7" s="241" t="s">
        <v>168</v>
      </c>
      <c r="B7" s="241"/>
      <c r="C7" s="286" t="s">
        <v>235</v>
      </c>
      <c r="D7" s="284">
        <v>46755</v>
      </c>
      <c r="E7" s="287"/>
    </row>
    <row r="8" spans="1:5" s="235" customFormat="1" ht="15" customHeight="1">
      <c r="A8" s="241"/>
      <c r="B8" s="241"/>
      <c r="C8" s="288" t="s">
        <v>167</v>
      </c>
      <c r="D8" s="289"/>
      <c r="E8" s="289">
        <f>E9+E10</f>
        <v>46755</v>
      </c>
    </row>
    <row r="9" spans="1:5" s="235" customFormat="1" ht="15" customHeight="1">
      <c r="A9" s="241"/>
      <c r="B9" s="241"/>
      <c r="C9" s="288" t="s">
        <v>172</v>
      </c>
      <c r="D9" s="289"/>
      <c r="E9" s="289">
        <v>43515</v>
      </c>
    </row>
    <row r="10" spans="1:5" s="235" customFormat="1" ht="15" customHeight="1">
      <c r="A10" s="241"/>
      <c r="B10" s="241"/>
      <c r="C10" s="288" t="s">
        <v>171</v>
      </c>
      <c r="D10" s="289"/>
      <c r="E10" s="289">
        <v>3240</v>
      </c>
    </row>
    <row r="11" spans="1:5" s="281" customFormat="1" ht="24" customHeight="1">
      <c r="A11" s="290">
        <v>751</v>
      </c>
      <c r="B11" s="290"/>
      <c r="C11" s="291" t="s">
        <v>50</v>
      </c>
      <c r="D11" s="280">
        <f xml:space="preserve"> D12</f>
        <v>1300</v>
      </c>
      <c r="E11" s="280">
        <f xml:space="preserve"> E12</f>
        <v>1300</v>
      </c>
    </row>
    <row r="12" spans="1:5" s="285" customFormat="1" ht="15" customHeight="1">
      <c r="A12" s="292"/>
      <c r="B12" s="241">
        <v>75101</v>
      </c>
      <c r="C12" s="283" t="s">
        <v>49</v>
      </c>
      <c r="D12" s="284">
        <f>D13</f>
        <v>1300</v>
      </c>
      <c r="E12" s="284">
        <f>E14</f>
        <v>1300</v>
      </c>
    </row>
    <row r="13" spans="1:5" s="235" customFormat="1" ht="33" customHeight="1">
      <c r="A13" s="241" t="s">
        <v>168</v>
      </c>
      <c r="B13" s="241"/>
      <c r="C13" s="286" t="s">
        <v>235</v>
      </c>
      <c r="D13" s="284">
        <v>1300</v>
      </c>
      <c r="E13" s="287"/>
    </row>
    <row r="14" spans="1:5" s="235" customFormat="1" ht="15" customHeight="1">
      <c r="A14" s="241"/>
      <c r="B14" s="241"/>
      <c r="C14" s="288" t="s">
        <v>167</v>
      </c>
      <c r="D14" s="289"/>
      <c r="E14" s="289">
        <f>E15</f>
        <v>1300</v>
      </c>
    </row>
    <row r="15" spans="1:5" s="235" customFormat="1" ht="15" customHeight="1">
      <c r="A15" s="241"/>
      <c r="B15" s="241"/>
      <c r="C15" s="288" t="s">
        <v>166</v>
      </c>
      <c r="D15" s="289"/>
      <c r="E15" s="289">
        <v>1300</v>
      </c>
    </row>
    <row r="16" spans="1:5" s="281" customFormat="1" ht="15" customHeight="1">
      <c r="A16" s="290">
        <v>852</v>
      </c>
      <c r="B16" s="290"/>
      <c r="C16" s="291" t="s">
        <v>174</v>
      </c>
      <c r="D16" s="280">
        <f>D17</f>
        <v>10600</v>
      </c>
      <c r="E16" s="280">
        <f>E17</f>
        <v>10600</v>
      </c>
    </row>
    <row r="17" spans="1:5" s="285" customFormat="1" ht="33" customHeight="1">
      <c r="A17" s="292"/>
      <c r="B17" s="241">
        <v>85213</v>
      </c>
      <c r="C17" s="292" t="s">
        <v>169</v>
      </c>
      <c r="D17" s="284">
        <f xml:space="preserve"> D18</f>
        <v>10600</v>
      </c>
      <c r="E17" s="284">
        <f xml:space="preserve"> E19</f>
        <v>10600</v>
      </c>
    </row>
    <row r="18" spans="1:5" s="235" customFormat="1" ht="35.25" customHeight="1">
      <c r="A18" s="241" t="s">
        <v>168</v>
      </c>
      <c r="B18" s="241"/>
      <c r="C18" s="286" t="s">
        <v>235</v>
      </c>
      <c r="D18" s="284">
        <v>10600</v>
      </c>
      <c r="E18" s="293"/>
    </row>
    <row r="19" spans="1:5" s="285" customFormat="1" ht="15" customHeight="1">
      <c r="A19" s="241"/>
      <c r="B19" s="241"/>
      <c r="C19" s="288" t="s">
        <v>167</v>
      </c>
      <c r="D19" s="294"/>
      <c r="E19" s="284">
        <f>E20</f>
        <v>10600</v>
      </c>
    </row>
    <row r="20" spans="1:5" s="281" customFormat="1" ht="15" customHeight="1">
      <c r="A20" s="278"/>
      <c r="B20" s="241"/>
      <c r="C20" s="288" t="s">
        <v>166</v>
      </c>
      <c r="D20" s="284"/>
      <c r="E20" s="284">
        <v>10600</v>
      </c>
    </row>
    <row r="21" spans="1:5" s="281" customFormat="1" ht="15" customHeight="1">
      <c r="A21" s="290">
        <v>855</v>
      </c>
      <c r="B21" s="290"/>
      <c r="C21" s="291" t="s">
        <v>231</v>
      </c>
      <c r="D21" s="280">
        <f>D22+D28</f>
        <v>6245000</v>
      </c>
      <c r="E21" s="280">
        <f>E22+E28</f>
        <v>6245000</v>
      </c>
    </row>
    <row r="22" spans="1:5" s="281" customFormat="1" ht="15" customHeight="1">
      <c r="A22" s="278"/>
      <c r="B22" s="241">
        <v>85501</v>
      </c>
      <c r="C22" s="300" t="s">
        <v>233</v>
      </c>
      <c r="D22" s="284">
        <f>SUM(D23)</f>
        <v>4497000</v>
      </c>
      <c r="E22" s="284">
        <f>E24+E27</f>
        <v>4497000</v>
      </c>
    </row>
    <row r="23" spans="1:5" s="235" customFormat="1" ht="45.6">
      <c r="A23" s="241" t="s">
        <v>168</v>
      </c>
      <c r="B23" s="241"/>
      <c r="C23" s="301" t="s">
        <v>234</v>
      </c>
      <c r="D23" s="284">
        <v>4497000</v>
      </c>
      <c r="E23" s="287"/>
    </row>
    <row r="24" spans="1:5" s="281" customFormat="1" ht="15" customHeight="1">
      <c r="A24" s="295"/>
      <c r="B24" s="295"/>
      <c r="C24" s="288" t="s">
        <v>167</v>
      </c>
      <c r="D24" s="296"/>
      <c r="E24" s="284">
        <f>E25+E26</f>
        <v>66458</v>
      </c>
    </row>
    <row r="25" spans="1:5" s="281" customFormat="1" ht="15" customHeight="1">
      <c r="A25" s="278"/>
      <c r="B25" s="241"/>
      <c r="C25" s="288" t="s">
        <v>172</v>
      </c>
      <c r="D25" s="294"/>
      <c r="E25" s="284">
        <v>56410</v>
      </c>
    </row>
    <row r="26" spans="1:5" s="281" customFormat="1" ht="15" customHeight="1">
      <c r="A26" s="278"/>
      <c r="B26" s="241"/>
      <c r="C26" s="288" t="s">
        <v>171</v>
      </c>
      <c r="D26" s="294"/>
      <c r="E26" s="284">
        <v>10048</v>
      </c>
    </row>
    <row r="27" spans="1:5" s="281" customFormat="1" ht="15" customHeight="1">
      <c r="A27" s="278"/>
      <c r="B27" s="241"/>
      <c r="C27" s="288" t="s">
        <v>170</v>
      </c>
      <c r="D27" s="294"/>
      <c r="E27" s="284">
        <v>4430542</v>
      </c>
    </row>
    <row r="28" spans="1:5" s="281" customFormat="1" ht="24" customHeight="1">
      <c r="A28" s="278"/>
      <c r="B28" s="241">
        <v>85502</v>
      </c>
      <c r="C28" s="292" t="s">
        <v>173</v>
      </c>
      <c r="D28" s="284">
        <f>SUM(D29)</f>
        <v>1748000</v>
      </c>
      <c r="E28" s="284">
        <f>E30+E33</f>
        <v>1748000</v>
      </c>
    </row>
    <row r="29" spans="1:5" s="235" customFormat="1" ht="33" customHeight="1">
      <c r="A29" s="241" t="s">
        <v>168</v>
      </c>
      <c r="B29" s="241"/>
      <c r="C29" s="286" t="s">
        <v>235</v>
      </c>
      <c r="D29" s="284">
        <v>1748000</v>
      </c>
      <c r="E29" s="287"/>
    </row>
    <row r="30" spans="1:5" s="281" customFormat="1" ht="15" customHeight="1">
      <c r="A30" s="295"/>
      <c r="B30" s="295"/>
      <c r="C30" s="288" t="s">
        <v>167</v>
      </c>
      <c r="D30" s="296"/>
      <c r="E30" s="284">
        <f>E31+E32</f>
        <v>85912</v>
      </c>
    </row>
    <row r="31" spans="1:5" s="281" customFormat="1" ht="15" customHeight="1">
      <c r="A31" s="278"/>
      <c r="B31" s="241"/>
      <c r="C31" s="288" t="s">
        <v>172</v>
      </c>
      <c r="D31" s="294"/>
      <c r="E31" s="284">
        <v>84726</v>
      </c>
    </row>
    <row r="32" spans="1:5" s="281" customFormat="1" ht="15" customHeight="1">
      <c r="A32" s="278"/>
      <c r="B32" s="241"/>
      <c r="C32" s="288" t="s">
        <v>171</v>
      </c>
      <c r="D32" s="294"/>
      <c r="E32" s="284">
        <v>1186</v>
      </c>
    </row>
    <row r="33" spans="1:12" s="281" customFormat="1" ht="15" customHeight="1">
      <c r="A33" s="278"/>
      <c r="B33" s="241"/>
      <c r="C33" s="288" t="s">
        <v>170</v>
      </c>
      <c r="D33" s="294"/>
      <c r="E33" s="284">
        <v>1662088</v>
      </c>
    </row>
    <row r="34" spans="1:12" s="297" customFormat="1" ht="16.2" customHeight="1">
      <c r="A34" s="554" t="s">
        <v>165</v>
      </c>
      <c r="B34" s="555"/>
      <c r="C34" s="556"/>
      <c r="D34" s="280">
        <f>D5+D11+D16+D21</f>
        <v>6303655</v>
      </c>
      <c r="E34" s="280">
        <f>E5+E11+E16+E21</f>
        <v>6303655</v>
      </c>
    </row>
    <row r="35" spans="1:12" s="235" customFormat="1" ht="10.199999999999999" customHeight="1">
      <c r="A35" s="298"/>
      <c r="B35" s="298"/>
      <c r="C35" s="299"/>
      <c r="D35" s="299"/>
    </row>
    <row r="36" spans="1:12" s="303" customFormat="1" ht="15.6" customHeight="1">
      <c r="A36" s="546" t="s">
        <v>254</v>
      </c>
      <c r="B36" s="546"/>
      <c r="C36" s="546"/>
      <c r="D36" s="546"/>
      <c r="E36" s="546"/>
      <c r="F36" s="302"/>
      <c r="G36" s="302"/>
      <c r="H36" s="302"/>
      <c r="I36" s="302"/>
      <c r="J36" s="302"/>
      <c r="K36" s="302"/>
      <c r="L36" s="302"/>
    </row>
    <row r="37" spans="1:12" ht="14.4" customHeight="1">
      <c r="A37" s="304" t="s">
        <v>97</v>
      </c>
      <c r="B37" s="304" t="s">
        <v>96</v>
      </c>
      <c r="C37" s="305" t="s">
        <v>161</v>
      </c>
      <c r="D37" s="547" t="s">
        <v>162</v>
      </c>
      <c r="E37" s="547"/>
      <c r="F37" s="306"/>
      <c r="G37" s="307"/>
      <c r="H37" s="306"/>
      <c r="I37" s="306"/>
    </row>
    <row r="38" spans="1:12" ht="14.25" customHeight="1">
      <c r="A38" s="308">
        <v>750</v>
      </c>
      <c r="B38" s="308"/>
      <c r="C38" s="279" t="s">
        <v>54</v>
      </c>
      <c r="D38" s="548">
        <f xml:space="preserve"> D39</f>
        <v>118</v>
      </c>
      <c r="E38" s="549"/>
      <c r="F38" s="306"/>
      <c r="G38" s="309"/>
      <c r="H38" s="310"/>
      <c r="I38" s="310"/>
    </row>
    <row r="39" spans="1:12" ht="13.8" customHeight="1">
      <c r="A39" s="311"/>
      <c r="B39" s="312">
        <v>75011</v>
      </c>
      <c r="C39" s="283" t="s">
        <v>53</v>
      </c>
      <c r="D39" s="550">
        <f>D40</f>
        <v>118</v>
      </c>
      <c r="E39" s="551"/>
      <c r="F39" s="306"/>
      <c r="G39" s="309"/>
      <c r="H39" s="310"/>
      <c r="I39" s="310"/>
    </row>
    <row r="40" spans="1:12" ht="23.25" customHeight="1">
      <c r="A40" s="314"/>
      <c r="B40" s="314"/>
      <c r="C40" s="315" t="s">
        <v>236</v>
      </c>
      <c r="D40" s="552">
        <v>118</v>
      </c>
      <c r="E40" s="553"/>
      <c r="F40" s="306"/>
      <c r="G40" s="309"/>
      <c r="H40" s="310"/>
      <c r="I40" s="310"/>
    </row>
    <row r="41" spans="1:12" ht="14.25" customHeight="1">
      <c r="A41" s="308">
        <v>855</v>
      </c>
      <c r="B41" s="308"/>
      <c r="C41" s="291" t="s">
        <v>231</v>
      </c>
      <c r="D41" s="548">
        <f xml:space="preserve"> D42</f>
        <v>20200</v>
      </c>
      <c r="E41" s="549"/>
      <c r="F41" s="306"/>
      <c r="G41" s="309"/>
      <c r="H41" s="310"/>
      <c r="I41" s="310"/>
    </row>
    <row r="42" spans="1:12" ht="23.25" customHeight="1">
      <c r="A42" s="311"/>
      <c r="B42" s="312">
        <v>85202</v>
      </c>
      <c r="C42" s="313" t="s">
        <v>173</v>
      </c>
      <c r="D42" s="550">
        <f>D43</f>
        <v>20200</v>
      </c>
      <c r="E42" s="551"/>
      <c r="F42" s="306"/>
      <c r="G42" s="309"/>
      <c r="H42" s="310"/>
      <c r="I42" s="310"/>
    </row>
    <row r="43" spans="1:12" ht="23.25" customHeight="1">
      <c r="A43" s="314"/>
      <c r="B43" s="314"/>
      <c r="C43" s="315" t="s">
        <v>236</v>
      </c>
      <c r="D43" s="552">
        <v>20200</v>
      </c>
      <c r="E43" s="553"/>
      <c r="F43" s="306"/>
      <c r="G43" s="309"/>
      <c r="H43" s="310"/>
      <c r="I43" s="310"/>
    </row>
    <row r="44" spans="1:12" s="235" customFormat="1">
      <c r="A44" s="298"/>
    </row>
    <row r="45" spans="1:12" s="235" customFormat="1"/>
    <row r="46" spans="1:12">
      <c r="A46" s="235"/>
    </row>
  </sheetData>
  <mergeCells count="14">
    <mergeCell ref="A34:C34"/>
    <mergeCell ref="A1:E1"/>
    <mergeCell ref="A2:A3"/>
    <mergeCell ref="B2:B3"/>
    <mergeCell ref="C2:C3"/>
    <mergeCell ref="D2:E2"/>
    <mergeCell ref="A36:E36"/>
    <mergeCell ref="D37:E37"/>
    <mergeCell ref="D41:E41"/>
    <mergeCell ref="D42:E42"/>
    <mergeCell ref="D43:E43"/>
    <mergeCell ref="D38:E38"/>
    <mergeCell ref="D39:E39"/>
    <mergeCell ref="D40:E40"/>
  </mergeCells>
  <pageMargins left="0.78740157480314965" right="0.78740157480314965" top="0.98425196850393704" bottom="0.78740157480314965" header="0.39370078740157483" footer="0"/>
  <pageSetup paperSize="9" scale="85" orientation="portrait" r:id="rId1"/>
  <headerFooter alignWithMargins="0">
    <oddHeader xml:space="preserve">&amp;RTabela nr 7 
do Uchwały Rady Gminy .....
  z dnia ............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D20" sqref="D20"/>
    </sheetView>
  </sheetViews>
  <sheetFormatPr defaultColWidth="9.109375" defaultRowHeight="13.2"/>
  <cols>
    <col min="1" max="2" width="9.109375" style="98"/>
    <col min="3" max="3" width="3.5546875" style="98" customWidth="1"/>
    <col min="4" max="4" width="25.44140625" style="98" customWidth="1"/>
    <col min="5" max="5" width="10.6640625" style="98" customWidth="1"/>
    <col min="6" max="6" width="12.109375" style="98" customWidth="1"/>
    <col min="7" max="7" width="11.33203125" style="98" customWidth="1"/>
    <col min="8" max="16384" width="9.109375" style="98"/>
  </cols>
  <sheetData>
    <row r="1" spans="1:7" ht="38.25" customHeight="1">
      <c r="A1" s="198"/>
      <c r="B1" s="566" t="s">
        <v>253</v>
      </c>
      <c r="C1" s="567"/>
      <c r="D1" s="567"/>
      <c r="E1" s="567"/>
      <c r="F1" s="567"/>
    </row>
    <row r="2" spans="1:7">
      <c r="A2" s="421" t="s">
        <v>216</v>
      </c>
    </row>
    <row r="3" spans="1:7">
      <c r="A3" s="559" t="s">
        <v>97</v>
      </c>
      <c r="B3" s="559" t="s">
        <v>96</v>
      </c>
      <c r="C3" s="559"/>
      <c r="D3" s="559" t="s">
        <v>157</v>
      </c>
      <c r="E3" s="569" t="s">
        <v>186</v>
      </c>
      <c r="F3" s="570"/>
      <c r="G3" s="571"/>
    </row>
    <row r="4" spans="1:7">
      <c r="A4" s="559"/>
      <c r="B4" s="559"/>
      <c r="C4" s="559"/>
      <c r="D4" s="559"/>
      <c r="E4" s="572" t="s">
        <v>185</v>
      </c>
      <c r="F4" s="573"/>
      <c r="G4" s="574"/>
    </row>
    <row r="5" spans="1:7" ht="14.4" customHeight="1">
      <c r="A5" s="559"/>
      <c r="B5" s="559"/>
      <c r="C5" s="559"/>
      <c r="D5" s="559"/>
      <c r="E5" s="576" t="s">
        <v>184</v>
      </c>
      <c r="F5" s="576" t="s">
        <v>183</v>
      </c>
      <c r="G5" s="576" t="s">
        <v>182</v>
      </c>
    </row>
    <row r="6" spans="1:7">
      <c r="A6" s="559"/>
      <c r="B6" s="559"/>
      <c r="C6" s="559"/>
      <c r="D6" s="559"/>
      <c r="E6" s="577"/>
      <c r="F6" s="577"/>
      <c r="G6" s="577"/>
    </row>
    <row r="7" spans="1:7">
      <c r="A7" s="111">
        <v>1</v>
      </c>
      <c r="B7" s="575">
        <v>2</v>
      </c>
      <c r="C7" s="575"/>
      <c r="D7" s="111">
        <v>3</v>
      </c>
      <c r="E7" s="111">
        <v>4</v>
      </c>
      <c r="F7" s="111">
        <v>5</v>
      </c>
      <c r="G7" s="111">
        <v>6</v>
      </c>
    </row>
    <row r="8" spans="1:7" ht="24" customHeight="1">
      <c r="A8" s="568" t="s">
        <v>181</v>
      </c>
      <c r="B8" s="568"/>
      <c r="C8" s="568"/>
      <c r="D8" s="273" t="s">
        <v>179</v>
      </c>
      <c r="E8" s="274" t="s">
        <v>121</v>
      </c>
      <c r="F8" s="274" t="s">
        <v>121</v>
      </c>
      <c r="G8" s="274" t="s">
        <v>121</v>
      </c>
    </row>
    <row r="9" spans="1:7" s="110" customFormat="1" ht="60">
      <c r="A9" s="269">
        <v>600</v>
      </c>
      <c r="B9" s="558">
        <v>60004</v>
      </c>
      <c r="C9" s="558"/>
      <c r="D9" s="270" t="s">
        <v>192</v>
      </c>
      <c r="E9" s="271"/>
      <c r="F9" s="272"/>
      <c r="G9" s="271">
        <v>50000</v>
      </c>
    </row>
    <row r="10" spans="1:7" s="334" customFormat="1" ht="72">
      <c r="A10" s="386">
        <v>600</v>
      </c>
      <c r="B10" s="565">
        <v>60013</v>
      </c>
      <c r="C10" s="565"/>
      <c r="D10" s="222" t="s">
        <v>357</v>
      </c>
      <c r="E10" s="332"/>
      <c r="F10" s="333"/>
      <c r="G10" s="332">
        <v>500000</v>
      </c>
    </row>
    <row r="11" spans="1:7" s="334" customFormat="1" ht="72">
      <c r="A11" s="331">
        <v>600</v>
      </c>
      <c r="B11" s="565">
        <v>60014</v>
      </c>
      <c r="C11" s="565"/>
      <c r="D11" s="222" t="s">
        <v>357</v>
      </c>
      <c r="E11" s="332"/>
      <c r="F11" s="333"/>
      <c r="G11" s="332">
        <v>200000</v>
      </c>
    </row>
    <row r="12" spans="1:7" ht="24">
      <c r="A12" s="223">
        <v>921</v>
      </c>
      <c r="B12" s="561">
        <v>92116</v>
      </c>
      <c r="C12" s="561"/>
      <c r="D12" s="224" t="s">
        <v>193</v>
      </c>
      <c r="E12" s="225">
        <v>250000</v>
      </c>
      <c r="F12" s="225"/>
      <c r="G12" s="225"/>
    </row>
    <row r="13" spans="1:7" ht="18" customHeight="1">
      <c r="A13" s="564" t="s">
        <v>191</v>
      </c>
      <c r="B13" s="564"/>
      <c r="C13" s="564"/>
      <c r="D13" s="564"/>
      <c r="E13" s="274">
        <f>SUM(E12:E12)</f>
        <v>250000</v>
      </c>
      <c r="F13" s="274"/>
      <c r="G13" s="274">
        <f>SUM(G9:G12)</f>
        <v>750000</v>
      </c>
    </row>
    <row r="14" spans="1:7" ht="24" customHeight="1">
      <c r="A14" s="563" t="s">
        <v>180</v>
      </c>
      <c r="B14" s="563"/>
      <c r="C14" s="563"/>
      <c r="D14" s="273" t="s">
        <v>179</v>
      </c>
      <c r="E14" s="274" t="s">
        <v>121</v>
      </c>
      <c r="F14" s="274" t="s">
        <v>121</v>
      </c>
      <c r="G14" s="274" t="s">
        <v>121</v>
      </c>
    </row>
    <row r="15" spans="1:7" s="106" customFormat="1" ht="39.75" customHeight="1">
      <c r="A15" s="109">
        <v>921</v>
      </c>
      <c r="B15" s="562">
        <v>92105</v>
      </c>
      <c r="C15" s="562"/>
      <c r="D15" s="108" t="s">
        <v>178</v>
      </c>
      <c r="E15" s="107"/>
      <c r="F15" s="107"/>
      <c r="G15" s="107">
        <v>5000</v>
      </c>
    </row>
    <row r="16" spans="1:7" ht="27" customHeight="1">
      <c r="A16" s="105">
        <v>926</v>
      </c>
      <c r="B16" s="560">
        <v>92605</v>
      </c>
      <c r="C16" s="560"/>
      <c r="D16" s="104" t="s">
        <v>177</v>
      </c>
      <c r="E16" s="103"/>
      <c r="F16" s="103"/>
      <c r="G16" s="103">
        <v>140000</v>
      </c>
    </row>
    <row r="17" spans="1:7" ht="97.2" customHeight="1">
      <c r="A17" s="223"/>
      <c r="B17" s="561"/>
      <c r="C17" s="561"/>
      <c r="D17" s="226" t="s">
        <v>176</v>
      </c>
      <c r="E17" s="225"/>
      <c r="F17" s="225"/>
      <c r="G17" s="227"/>
    </row>
    <row r="18" spans="1:7" ht="18" customHeight="1">
      <c r="A18" s="564" t="s">
        <v>194</v>
      </c>
      <c r="B18" s="564"/>
      <c r="C18" s="564"/>
      <c r="D18" s="564"/>
      <c r="E18" s="274"/>
      <c r="F18" s="274"/>
      <c r="G18" s="274">
        <f t="shared" ref="G18" si="0">SUM(G15:G17)</f>
        <v>145000</v>
      </c>
    </row>
    <row r="19" spans="1:7" ht="21.6" customHeight="1">
      <c r="A19" s="559" t="s">
        <v>195</v>
      </c>
      <c r="B19" s="559"/>
      <c r="C19" s="559"/>
      <c r="D19" s="559"/>
      <c r="E19" s="275">
        <f>E13+E18</f>
        <v>250000</v>
      </c>
      <c r="F19" s="275">
        <f>F13+F18</f>
        <v>0</v>
      </c>
      <c r="G19" s="275">
        <f>G13+G18</f>
        <v>895000</v>
      </c>
    </row>
    <row r="20" spans="1:7">
      <c r="A20" s="102"/>
    </row>
  </sheetData>
  <mergeCells count="22">
    <mergeCell ref="B1:F1"/>
    <mergeCell ref="A8:C8"/>
    <mergeCell ref="A3:A6"/>
    <mergeCell ref="E3:G3"/>
    <mergeCell ref="E4:G4"/>
    <mergeCell ref="D3:D6"/>
    <mergeCell ref="B7:C7"/>
    <mergeCell ref="B3:C6"/>
    <mergeCell ref="E5:E6"/>
    <mergeCell ref="F5:F6"/>
    <mergeCell ref="G5:G6"/>
    <mergeCell ref="B9:C9"/>
    <mergeCell ref="A19:D19"/>
    <mergeCell ref="B16:C16"/>
    <mergeCell ref="B17:C17"/>
    <mergeCell ref="B15:C15"/>
    <mergeCell ref="A14:C14"/>
    <mergeCell ref="B12:C12"/>
    <mergeCell ref="A13:D13"/>
    <mergeCell ref="A18:D18"/>
    <mergeCell ref="B11:C11"/>
    <mergeCell ref="B10:C10"/>
  </mergeCells>
  <pageMargins left="0.98425196850393704" right="0.78740157480314965" top="1.3779527559055118" bottom="0.98425196850393704" header="0.51181102362204722" footer="0.51181102362204722"/>
  <pageSetup paperSize="9" orientation="portrait" r:id="rId1"/>
  <headerFooter alignWithMargins="0">
    <oddHeader>&amp;RZałącznik nr 1 
do Uchwały Budżetowej ..........  
z dnia 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T1  </vt:lpstr>
      <vt:lpstr>T2</vt:lpstr>
      <vt:lpstr>T2a</vt:lpstr>
      <vt:lpstr>T3</vt:lpstr>
      <vt:lpstr>T4</vt:lpstr>
      <vt:lpstr>T5</vt:lpstr>
      <vt:lpstr>T6</vt:lpstr>
      <vt:lpstr>T7</vt:lpstr>
      <vt:lpstr>Zał.1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Celińska</dc:creator>
  <cp:lastModifiedBy>Barbara Celińska</cp:lastModifiedBy>
  <cp:lastPrinted>2017-11-14T12:36:43Z</cp:lastPrinted>
  <dcterms:created xsi:type="dcterms:W3CDTF">2014-10-15T10:28:18Z</dcterms:created>
  <dcterms:modified xsi:type="dcterms:W3CDTF">2017-11-20T13:56:36Z</dcterms:modified>
</cp:coreProperties>
</file>