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elinska.GMINASJ\AppData\Local\Microsoft\Windows\Temporary Internet Files\Content.Outlook\KRNAGIOX\"/>
    </mc:Choice>
  </mc:AlternateContent>
  <bookViews>
    <workbookView xWindow="0" yWindow="0" windowWidth="18768" windowHeight="8760"/>
  </bookViews>
  <sheets>
    <sheet name="T1 " sheetId="4" r:id="rId1"/>
    <sheet name="T2" sheetId="5" r:id="rId2"/>
    <sheet name="T2a" sheetId="15" r:id="rId3"/>
    <sheet name="T3" sheetId="12" r:id="rId4"/>
    <sheet name="T4" sheetId="14" r:id="rId5"/>
    <sheet name="T5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2" l="1"/>
  <c r="G38" i="12"/>
  <c r="G36" i="12" s="1"/>
  <c r="F64" i="4" l="1"/>
  <c r="E55" i="4"/>
  <c r="D60" i="4"/>
  <c r="E59" i="4"/>
  <c r="D59" i="4" s="1"/>
  <c r="E49" i="4"/>
  <c r="E50" i="4"/>
  <c r="D51" i="4"/>
  <c r="D50" i="4"/>
  <c r="E45" i="4"/>
  <c r="E41" i="4"/>
  <c r="E42" i="4"/>
  <c r="D41" i="4" s="1"/>
  <c r="D43" i="4"/>
  <c r="D42" i="4" s="1"/>
  <c r="E32" i="5" l="1"/>
  <c r="F32" i="5"/>
  <c r="E30" i="5"/>
  <c r="F30" i="5"/>
  <c r="H34" i="5"/>
  <c r="H40" i="5"/>
  <c r="K40" i="5"/>
  <c r="O40" i="5"/>
  <c r="P40" i="5"/>
  <c r="G38" i="5"/>
  <c r="F38" i="5" s="1"/>
  <c r="I37" i="5"/>
  <c r="K32" i="5"/>
  <c r="K23" i="5"/>
  <c r="I23" i="5"/>
  <c r="I40" i="5" s="1"/>
  <c r="H23" i="5"/>
  <c r="H17" i="5"/>
  <c r="I17" i="5"/>
  <c r="G18" i="5"/>
  <c r="F18" i="5" s="1"/>
  <c r="E18" i="5" s="1"/>
  <c r="G31" i="5"/>
  <c r="F31" i="5" s="1"/>
  <c r="I30" i="5"/>
  <c r="H30" i="5"/>
  <c r="H32" i="5"/>
  <c r="G33" i="5"/>
  <c r="F33" i="5" s="1"/>
  <c r="G32" i="5"/>
  <c r="G28" i="5"/>
  <c r="F28" i="5" s="1"/>
  <c r="E28" i="5" s="1"/>
  <c r="G25" i="5"/>
  <c r="F25" i="5" s="1"/>
  <c r="E25" i="5" s="1"/>
  <c r="H21" i="5"/>
  <c r="G19" i="5"/>
  <c r="F19" i="5" s="1"/>
  <c r="E19" i="5" s="1"/>
  <c r="G20" i="5"/>
  <c r="F20" i="5" s="1"/>
  <c r="G17" i="5"/>
  <c r="I9" i="5"/>
  <c r="G11" i="5"/>
  <c r="F11" i="5" s="1"/>
  <c r="P9" i="5"/>
  <c r="G30" i="5" l="1"/>
  <c r="E38" i="5"/>
  <c r="E37" i="5" s="1"/>
  <c r="F37" i="5"/>
  <c r="G37" i="5"/>
  <c r="E31" i="5"/>
  <c r="E33" i="5"/>
  <c r="F17" i="5"/>
  <c r="E20" i="5"/>
  <c r="E17" i="5" s="1"/>
  <c r="E11" i="5"/>
  <c r="H23" i="15"/>
  <c r="G36" i="5" l="1"/>
  <c r="G35" i="5"/>
  <c r="G27" i="5"/>
  <c r="F27" i="5" s="1"/>
  <c r="E27" i="5" s="1"/>
  <c r="G26" i="5"/>
  <c r="F26" i="5" s="1"/>
  <c r="E26" i="5" s="1"/>
  <c r="P23" i="5"/>
  <c r="O23" i="5"/>
  <c r="G24" i="5"/>
  <c r="G16" i="5"/>
  <c r="G15" i="5" s="1"/>
  <c r="I15" i="5"/>
  <c r="G22" i="5"/>
  <c r="F22" i="5" s="1"/>
  <c r="I21" i="5"/>
  <c r="O12" i="5"/>
  <c r="P12" i="5"/>
  <c r="E13" i="5"/>
  <c r="O9" i="5"/>
  <c r="G10" i="5"/>
  <c r="G9" i="5" s="1"/>
  <c r="F24" i="5" l="1"/>
  <c r="E24" i="5"/>
  <c r="F10" i="5"/>
  <c r="F9" i="5" s="1"/>
  <c r="F16" i="5"/>
  <c r="E16" i="5" s="1"/>
  <c r="E15" i="5" s="1"/>
  <c r="G21" i="5"/>
  <c r="F21" i="5"/>
  <c r="E22" i="5"/>
  <c r="E21" i="5" s="1"/>
  <c r="H15" i="15"/>
  <c r="E10" i="5" l="1"/>
  <c r="E9" i="5" s="1"/>
  <c r="F15" i="5"/>
  <c r="G22" i="15"/>
  <c r="H26" i="15"/>
  <c r="H16" i="15"/>
  <c r="H8" i="15"/>
  <c r="H32" i="15" l="1"/>
  <c r="H31" i="15"/>
  <c r="H30" i="15"/>
  <c r="H29" i="15"/>
  <c r="G29" i="15"/>
  <c r="F29" i="15"/>
  <c r="H28" i="15"/>
  <c r="H27" i="15"/>
  <c r="F27" i="15"/>
  <c r="H25" i="15"/>
  <c r="H22" i="15" s="1"/>
  <c r="H24" i="15"/>
  <c r="F22" i="15"/>
  <c r="H21" i="15"/>
  <c r="H20" i="15"/>
  <c r="H19" i="15"/>
  <c r="F19" i="15"/>
  <c r="H18" i="15"/>
  <c r="H17" i="15"/>
  <c r="F17" i="15"/>
  <c r="H14" i="15"/>
  <c r="H13" i="15"/>
  <c r="H12" i="15"/>
  <c r="G11" i="15"/>
  <c r="F11" i="15"/>
  <c r="H10" i="15"/>
  <c r="H9" i="15"/>
  <c r="H7" i="15"/>
  <c r="H6" i="15"/>
  <c r="G5" i="15"/>
  <c r="F5" i="15"/>
  <c r="G33" i="15" l="1"/>
  <c r="H11" i="15"/>
  <c r="H5" i="15"/>
  <c r="F33" i="15"/>
  <c r="H33" i="15" l="1"/>
  <c r="D12" i="14"/>
  <c r="D11" i="14"/>
  <c r="E14" i="13" l="1"/>
  <c r="E9" i="13" s="1"/>
  <c r="E16" i="13" s="1"/>
  <c r="D12" i="13"/>
  <c r="D10" i="13"/>
  <c r="D9" i="13" l="1"/>
  <c r="D16" i="13" s="1"/>
  <c r="E56" i="4" l="1"/>
  <c r="E61" i="4" l="1"/>
  <c r="D57" i="4"/>
  <c r="D58" i="4"/>
  <c r="F21" i="4"/>
  <c r="F20" i="4" s="1"/>
  <c r="E52" i="4"/>
  <c r="D52" i="4" s="1"/>
  <c r="D53" i="4"/>
  <c r="D54" i="4"/>
  <c r="E47" i="4"/>
  <c r="E36" i="4"/>
  <c r="D38" i="4"/>
  <c r="D56" i="4" l="1"/>
  <c r="D49" i="4"/>
  <c r="E24" i="4"/>
  <c r="D25" i="4"/>
  <c r="D19" i="4"/>
  <c r="D18" i="4"/>
  <c r="E17" i="4"/>
  <c r="D17" i="4" s="1"/>
  <c r="D22" i="4"/>
  <c r="D15" i="4"/>
  <c r="E14" i="4"/>
  <c r="D14" i="4" s="1"/>
  <c r="D12" i="4"/>
  <c r="D11" i="4"/>
  <c r="D10" i="4"/>
  <c r="E9" i="4"/>
  <c r="E16" i="4" l="1"/>
  <c r="D9" i="4"/>
  <c r="E8" i="4"/>
  <c r="D24" i="4"/>
  <c r="E13" i="4"/>
  <c r="D13" i="4" s="1"/>
  <c r="F65" i="4"/>
  <c r="C63" i="4"/>
  <c r="D62" i="4"/>
  <c r="D61" i="4"/>
  <c r="D55" i="4"/>
  <c r="D48" i="4"/>
  <c r="D47" i="4" s="1"/>
  <c r="D46" i="4"/>
  <c r="D45" i="4" s="1"/>
  <c r="D40" i="4"/>
  <c r="E39" i="4"/>
  <c r="D39" i="4" s="1"/>
  <c r="D37" i="4"/>
  <c r="D36" i="4"/>
  <c r="D35" i="4"/>
  <c r="D34" i="4"/>
  <c r="D33" i="4"/>
  <c r="D32" i="4"/>
  <c r="D31" i="4"/>
  <c r="E30" i="4"/>
  <c r="D30" i="4" s="1"/>
  <c r="D29" i="4"/>
  <c r="D28" i="4"/>
  <c r="D27" i="4"/>
  <c r="E26" i="4"/>
  <c r="D26" i="4" s="1"/>
  <c r="D16" i="4" l="1"/>
  <c r="D64" i="4" s="1"/>
  <c r="E64" i="4"/>
  <c r="E23" i="4"/>
  <c r="D21" i="4"/>
  <c r="D20" i="4" l="1"/>
  <c r="D23" i="4"/>
  <c r="I34" i="5"/>
  <c r="H12" i="5"/>
  <c r="H9" i="5" s="1"/>
  <c r="I12" i="5"/>
  <c r="E14" i="5"/>
  <c r="E12" i="5" s="1"/>
  <c r="F36" i="5"/>
  <c r="E36" i="5" s="1"/>
  <c r="F35" i="5"/>
  <c r="E35" i="5" s="1"/>
  <c r="K34" i="5"/>
  <c r="G34" i="5" l="1"/>
  <c r="D8" i="4"/>
  <c r="G12" i="5"/>
  <c r="F12" i="5"/>
  <c r="E34" i="5"/>
  <c r="F34" i="5"/>
  <c r="D57" i="12"/>
  <c r="D56" i="12"/>
  <c r="I51" i="12"/>
  <c r="I50" i="12"/>
  <c r="I48" i="12" s="1"/>
  <c r="E50" i="12"/>
  <c r="H49" i="12"/>
  <c r="H48" i="12" s="1"/>
  <c r="E48" i="12"/>
  <c r="D48" i="12"/>
  <c r="I47" i="12"/>
  <c r="I46" i="12"/>
  <c r="I45" i="12"/>
  <c r="E44" i="12"/>
  <c r="E42" i="12" s="1"/>
  <c r="H43" i="12"/>
  <c r="H42" i="12" s="1"/>
  <c r="G42" i="12"/>
  <c r="D42" i="12"/>
  <c r="I41" i="12"/>
  <c r="I40" i="12"/>
  <c r="I39" i="12"/>
  <c r="E38" i="12"/>
  <c r="H37" i="12"/>
  <c r="H36" i="12" s="1"/>
  <c r="E36" i="12"/>
  <c r="D36" i="12"/>
  <c r="G35" i="12"/>
  <c r="I34" i="12"/>
  <c r="I33" i="12" s="1"/>
  <c r="I31" i="12" s="1"/>
  <c r="I30" i="12" s="1"/>
  <c r="E33" i="12"/>
  <c r="E31" i="12" s="1"/>
  <c r="E30" i="12" s="1"/>
  <c r="H32" i="12"/>
  <c r="H31" i="12" s="1"/>
  <c r="H30" i="12" s="1"/>
  <c r="D31" i="12"/>
  <c r="D30" i="12" s="1"/>
  <c r="I29" i="12"/>
  <c r="I28" i="12" s="1"/>
  <c r="I26" i="12" s="1"/>
  <c r="E28" i="12"/>
  <c r="H27" i="12"/>
  <c r="H26" i="12" s="1"/>
  <c r="E26" i="12"/>
  <c r="D26" i="12"/>
  <c r="I25" i="12"/>
  <c r="I24" i="12" s="1"/>
  <c r="I22" i="12" s="1"/>
  <c r="I21" i="12" s="1"/>
  <c r="E24" i="12"/>
  <c r="H23" i="12"/>
  <c r="H22" i="12" s="1"/>
  <c r="H21" i="12" s="1"/>
  <c r="E22" i="12"/>
  <c r="D22" i="12"/>
  <c r="E21" i="12"/>
  <c r="D21" i="12"/>
  <c r="I19" i="12"/>
  <c r="I17" i="12" s="1"/>
  <c r="I16" i="12" s="1"/>
  <c r="E19" i="12"/>
  <c r="H17" i="12"/>
  <c r="E17" i="12"/>
  <c r="D17" i="12"/>
  <c r="H16" i="12"/>
  <c r="E16" i="12"/>
  <c r="D16" i="12"/>
  <c r="I15" i="12"/>
  <c r="I14" i="12"/>
  <c r="I13" i="12" s="1"/>
  <c r="I11" i="12" s="1"/>
  <c r="I10" i="12" s="1"/>
  <c r="E13" i="12"/>
  <c r="H12" i="12"/>
  <c r="H11" i="12" s="1"/>
  <c r="H10" i="12" s="1"/>
  <c r="E11" i="12"/>
  <c r="E10" i="12" s="1"/>
  <c r="D11" i="12"/>
  <c r="D10" i="12" s="1"/>
  <c r="I9" i="12"/>
  <c r="I8" i="12" s="1"/>
  <c r="I6" i="12" s="1"/>
  <c r="I5" i="12" s="1"/>
  <c r="E8" i="12"/>
  <c r="E6" i="12" s="1"/>
  <c r="E5" i="12" s="1"/>
  <c r="H7" i="12"/>
  <c r="H6" i="12" s="1"/>
  <c r="H5" i="12" s="1"/>
  <c r="D6" i="12"/>
  <c r="D5" i="12"/>
  <c r="I44" i="12" l="1"/>
  <c r="E35" i="12"/>
  <c r="E52" i="12" s="1"/>
  <c r="I38" i="12"/>
  <c r="I36" i="12" s="1"/>
  <c r="I35" i="12" s="1"/>
  <c r="I52" i="12" s="1"/>
  <c r="H35" i="12"/>
  <c r="H52" i="12" s="1"/>
  <c r="G52" i="12"/>
  <c r="I42" i="12"/>
  <c r="D35" i="12"/>
  <c r="D52" i="12" s="1"/>
  <c r="G29" i="5" l="1"/>
  <c r="F29" i="5" l="1"/>
  <c r="G23" i="5"/>
  <c r="G40" i="5" s="1"/>
  <c r="Q41" i="5"/>
  <c r="E29" i="5" l="1"/>
  <c r="E23" i="5" s="1"/>
  <c r="E40" i="5" s="1"/>
  <c r="F23" i="5"/>
  <c r="F40" i="5" s="1"/>
  <c r="H41" i="5" l="1"/>
  <c r="R41" i="5" l="1"/>
  <c r="N41" i="5"/>
  <c r="M41" i="5"/>
  <c r="L41" i="5"/>
  <c r="J41" i="5"/>
  <c r="P41" i="5"/>
  <c r="O41" i="5"/>
  <c r="G39" i="5"/>
  <c r="F39" i="5" s="1"/>
  <c r="D39" i="5" s="1"/>
  <c r="I41" i="5" l="1"/>
  <c r="G41" i="5" s="1"/>
  <c r="K41" i="5" l="1"/>
  <c r="F41" i="5" s="1"/>
  <c r="D41" i="5" l="1"/>
  <c r="E44" i="4"/>
  <c r="D44" i="4" s="1"/>
  <c r="D65" i="4" s="1"/>
  <c r="E65" i="4" l="1"/>
</calcChain>
</file>

<file path=xl/sharedStrings.xml><?xml version="1.0" encoding="utf-8"?>
<sst xmlns="http://schemas.openxmlformats.org/spreadsheetml/2006/main" count="353" uniqueCount="211">
  <si>
    <t>Dział</t>
  </si>
  <si>
    <t>010</t>
  </si>
  <si>
    <t>Oświata i wychowanie</t>
  </si>
  <si>
    <t xml:space="preserve">  </t>
  </si>
  <si>
    <t>Treść</t>
  </si>
  <si>
    <t>Rozdział</t>
  </si>
  <si>
    <t xml:space="preserve"> </t>
  </si>
  <si>
    <t xml:space="preserve">Dział Rozdział </t>
  </si>
  <si>
    <t xml:space="preserve">Przed zmianą </t>
  </si>
  <si>
    <t xml:space="preserve">Zmiana </t>
  </si>
  <si>
    <t>z tego:</t>
  </si>
  <si>
    <t>bieżące</t>
  </si>
  <si>
    <t>majątkowe</t>
  </si>
  <si>
    <t xml:space="preserve">Dochody przed zmianą  </t>
  </si>
  <si>
    <t>Suma zmian</t>
  </si>
  <si>
    <t xml:space="preserve">Dochody ogółem po zmianie  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</si>
  <si>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</si>
  <si>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</si>
  <si>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</si>
  <si>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</si>
  <si>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</si>
  <si>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</si>
  <si>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</si>
  <si>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</si>
  <si>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</si>
  <si>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</si>
  <si>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</si>
  <si>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</si>
  <si>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</si>
  <si>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</si>
  <si>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</si>
  <si>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</si>
  <si>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 xml:space="preserve">Wydatki przed zmianą </t>
  </si>
  <si>
    <t xml:space="preserve">Wydatki ogółem po zmianie  </t>
  </si>
  <si>
    <t>Planowane wydatki budżetu na  2017 r.</t>
  </si>
  <si>
    <t>Planowane dochody budżetu na 2017 r.</t>
  </si>
  <si>
    <t>Nazwa</t>
  </si>
  <si>
    <t xml:space="preserve">Oświata i wychowanie </t>
  </si>
  <si>
    <t>Pozostała działalność</t>
  </si>
  <si>
    <t>Wyszczególnienie</t>
  </si>
  <si>
    <t xml:space="preserve">Plan </t>
  </si>
  <si>
    <t xml:space="preserve">Wydatki              </t>
  </si>
  <si>
    <t>Szkoły podstawowe</t>
  </si>
  <si>
    <t>Rodzina</t>
  </si>
  <si>
    <t>Karta Dużej Rodziny</t>
  </si>
  <si>
    <t>Dotacje celowe otrzymane z budżetu państwa na realizację zadań bieżących z zakresu administracji rządowej oraz innych zadań zleconych  gminie (związkom gmin, związkom powiatowo-gminnym) ustawami</t>
  </si>
  <si>
    <t>Dochody i wydatki związane z realizacją zadań bieżących z zakresu administracji rządowej oraz innych zadań zleconych gminie ustawami w 2017 r.</t>
  </si>
  <si>
    <t>Plan po zmianie</t>
  </si>
  <si>
    <t xml:space="preserve">Dotacje      </t>
  </si>
  <si>
    <t>Rolnictwo i łowiectwo</t>
  </si>
  <si>
    <t>01095</t>
  </si>
  <si>
    <t>Wydatki jednostek budżetowych w tym:</t>
  </si>
  <si>
    <t>1) wydatki związane z realizacją ich zadań statutowych</t>
  </si>
  <si>
    <t>Administracja publiczna</t>
  </si>
  <si>
    <t>Urzędy wojewódzkie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</si>
  <si>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</si>
  <si>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</si>
  <si>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</si>
  <si>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</si>
  <si>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>Gimnazja</t>
  </si>
  <si>
    <t xml:space="preserve"> Pomoc społeczna</t>
  </si>
  <si>
    <t>Składki na ubezpieczenie zdrowotne opłacane za osoby pobierające niektóre świadczenia z pomocy społecznej, niektóre świadczenia rodzinne  oraz za osoby uczestniczące w zajęciach w centrum integracji społecznej</t>
  </si>
  <si>
    <t xml:space="preserve">Świadczenie wychowawcze 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</si>
  <si>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</si>
  <si>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Świadczenia na rzecz osób fizycznych</t>
  </si>
  <si>
    <t>Świadczenia rodzinne, świadczenie z funduszu alimentacyjnego oraz składki na ubezpieczenia emerytalne i rentowe z ubezpieczenia społecznego</t>
  </si>
  <si>
    <t>Razem:</t>
  </si>
  <si>
    <t xml:space="preserve">Dochody, które podlegają przekazaniu do budżetu państwa związane z realizacją zadań zleconych w 2017 r.  </t>
  </si>
  <si>
    <t>Świadczenia rodzinne, świadczenia z funduszu alimentacyjnego oraz składki na ubezpieczenia  emerytalne i rentowe z ubezpieczenia społecznego</t>
  </si>
  <si>
    <t xml:space="preserve">Dochody budżetu państwa związane z realizacją zadań zleconych jednostkom samorządu terytorialnego </t>
  </si>
  <si>
    <t>Transport i łącznośc</t>
  </si>
  <si>
    <t>Drogi publiczne gminne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</si>
  <si>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</si>
  <si>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</si>
  <si>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 xml:space="preserve">Wpływy z podatku od nieruchomości </t>
  </si>
  <si>
    <t xml:space="preserve">Wpływy z podatku rolnego </t>
  </si>
  <si>
    <t xml:space="preserve">Wpływy z podatku leśnego </t>
  </si>
  <si>
    <t>Wpływy z podatku rolnego, podatku leśnego, podatku od spadków i darowizn, podatku od czynności cywilnoprawnych oraz podatków i opłat lokalnych od osób fizycznych</t>
  </si>
  <si>
    <t>Wpływy z podatku od spadków i darowizn</t>
  </si>
  <si>
    <t xml:space="preserve">Wpływy z podatku od czynności cywilnoprawnych </t>
  </si>
  <si>
    <t xml:space="preserve">Wpływy z odsetek od nieterminowych wpłat z tytułu podatków i opłat </t>
  </si>
  <si>
    <t xml:space="preserve">Wpływy z innych opłat stanowiących dochody jednostek samorządu terytorialnego na podstawie ustaw </t>
  </si>
  <si>
    <t xml:space="preserve">Wpływy z opłaty skarbowej </t>
  </si>
  <si>
    <t>Udziały gmin w podatkach stanowiących dochód budżetu państwa</t>
  </si>
  <si>
    <t xml:space="preserve">Wpływy z podatku dochodowego od osób prawnych </t>
  </si>
  <si>
    <t>80148</t>
  </si>
  <si>
    <t xml:space="preserve">Stołówki szkolne i przedszkolne </t>
  </si>
  <si>
    <t xml:space="preserve">Wpływy z usług </t>
  </si>
  <si>
    <t>Gospodarka komunalna i ochrona środowiska</t>
  </si>
  <si>
    <t>Wpływy i wydatki związane z gromadzeniem środków z opłat produktowych</t>
  </si>
  <si>
    <t>Wpływy z opłaty produktowej</t>
  </si>
  <si>
    <t>01010</t>
  </si>
  <si>
    <t xml:space="preserve">Infrastruktura wodociągowa i sanitacyjna wsi </t>
  </si>
  <si>
    <t>Wpływy z tytułu kosztów egzekucyjnych, opłaty komorniczej i kosztów upomnień</t>
  </si>
  <si>
    <t xml:space="preserve">Wpływy z pozostałych odsetek </t>
  </si>
  <si>
    <t>700</t>
  </si>
  <si>
    <t>70005</t>
  </si>
  <si>
    <t>Gospodarka gruntami i nieruchomościami</t>
  </si>
  <si>
    <t xml:space="preserve">Gospodarka mieszkaniowa </t>
  </si>
  <si>
    <t>Wpływy z różnych opłat</t>
  </si>
  <si>
    <t>750</t>
  </si>
  <si>
    <t>75023</t>
  </si>
  <si>
    <t>Urzędy gmin (miast i miast na prawach powiatu)</t>
  </si>
  <si>
    <t>754</t>
  </si>
  <si>
    <t>75412</t>
  </si>
  <si>
    <t>Ochotnicze straże pożarne</t>
  </si>
  <si>
    <t xml:space="preserve">Wpływy z podatku dochodowego od osób fizycznych </t>
  </si>
  <si>
    <t>80106</t>
  </si>
  <si>
    <t xml:space="preserve">Wpływy z opłat za korzystanie z wychowania przedszkolnego </t>
  </si>
  <si>
    <t>Gospodarka odpadami</t>
  </si>
  <si>
    <t>Wpływy z różnych dochodów</t>
  </si>
  <si>
    <t>Bezpieczeństwo publiczne i ochrona przeciwpożarowa</t>
  </si>
  <si>
    <t xml:space="preserve">Inne formy wychowania przedszkolnego </t>
  </si>
  <si>
    <t xml:space="preserve">Dochody jednostek samorządu terytorialnego związane z realizacją zadań z zakresu administracji rządowej oraz innych zadań zleconych ustawami </t>
  </si>
  <si>
    <t>Dochody z opłat i kar za korzystanie ze środowiska</t>
  </si>
  <si>
    <t xml:space="preserve">oraz wydatki na finansowanie zadań </t>
  </si>
  <si>
    <t>w zakresie ochrony środowiska w 2017 r.</t>
  </si>
  <si>
    <t xml:space="preserve">Dochody      </t>
  </si>
  <si>
    <t xml:space="preserve">Wpływy  i wydatki związane z gromadzeniem środków z opłat i kar za korzystanie ze środowiska </t>
  </si>
  <si>
    <t xml:space="preserve">Wpływy z różnych opłat za korzystanie ze środowiska </t>
  </si>
  <si>
    <t xml:space="preserve">Wpływy  i wydatki związane z gromadzeniem środków z opłat produktowych  </t>
  </si>
  <si>
    <t xml:space="preserve">Wpływy z opłaty produktowej 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</si>
  <si>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</si>
  <si>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>Ogółem</t>
  </si>
  <si>
    <t>Przychody budżetu w 2017 r.</t>
  </si>
  <si>
    <t>Lp.</t>
  </si>
  <si>
    <t>Klasyfikacja
§</t>
  </si>
  <si>
    <t xml:space="preserve"> Kwota 
</t>
  </si>
  <si>
    <t>`</t>
  </si>
  <si>
    <t>1.</t>
  </si>
  <si>
    <t>Dochody budżetu</t>
  </si>
  <si>
    <t>2.</t>
  </si>
  <si>
    <t>Wydatki budżetu</t>
  </si>
  <si>
    <t>3.</t>
  </si>
  <si>
    <t>Wynik budżetu</t>
  </si>
  <si>
    <t>Przychody budżetu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</si>
  <si>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</si>
  <si>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</si>
  <si>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</si>
  <si>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</si>
  <si>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</si>
  <si>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</si>
  <si>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</si>
  <si>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</si>
  <si>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</si>
  <si>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</si>
  <si>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</si>
  <si>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</si>
  <si>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</si>
  <si>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</si>
  <si>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</si>
  <si>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</si>
  <si>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</si>
  <si>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</si>
  <si>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</si>
  <si>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</si>
  <si>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Plan wydatków majątkowych na 2017 r.</t>
  </si>
  <si>
    <t>Rozdz.</t>
  </si>
  <si>
    <t>§</t>
  </si>
  <si>
    <t xml:space="preserve">Nazwa zadania inwestycyjnego
</t>
  </si>
  <si>
    <t>Zmiana</t>
  </si>
  <si>
    <t>Po zmianie</t>
  </si>
  <si>
    <t>Jednostka organizacyjna realizująca program lub koordynująca wykonanie programu</t>
  </si>
  <si>
    <t>Urząd Gminy Sobienie-Jeziory</t>
  </si>
  <si>
    <t xml:space="preserve">Budowa przydomowych oczyszczalni ścieków na terenie Gminy Sobienie-Jeziory - etap IV </t>
  </si>
  <si>
    <t>jw.</t>
  </si>
  <si>
    <t>6057   6059</t>
  </si>
  <si>
    <t>Rozbudowa gminnej oczyszczalni ścieków w miejscowości Piwonin (dokumentacja)</t>
  </si>
  <si>
    <t xml:space="preserve">Wymiana duchaw do napowietrzania w gminnej oczyszczalni ścieków w miejscowości Piwonin (zakup, przebudowa i modernizacja instalacji zasilającej) </t>
  </si>
  <si>
    <t xml:space="preserve">Wykonanie studni głębinowej z podłączeniem do stacji uzdatniania wody w m. Śniadków Górny </t>
  </si>
  <si>
    <t>Transport i łączność</t>
  </si>
  <si>
    <t xml:space="preserve">Budowa chodnika w ciągu drogi powiatowej nr 2750W Warszawice - Radwanków Szlachecki, na odcinku od cmentarza parafialnego do drogi wojewódzkiej Nr 805 (pomoc rzeczowa) </t>
  </si>
  <si>
    <t xml:space="preserve">Przebudowa drogi gminnej Sobienie Biskupie - Warszawice </t>
  </si>
  <si>
    <t xml:space="preserve">Przebudowa drogi gminnej w miejscowości Gusin </t>
  </si>
  <si>
    <t xml:space="preserve">Przebudowa drogi gminnej w miejscowości Piwonin </t>
  </si>
  <si>
    <t>Modernizacja drogi gminnej w miejscowości Sobienie Biskupie</t>
  </si>
  <si>
    <t>Aministracja publiczna</t>
  </si>
  <si>
    <t>Zakup urządzenia bezpieczeństwa (wielofunkcyjny router) STORMSHIELD dla Urzędu Gminy</t>
  </si>
  <si>
    <t xml:space="preserve">Zakup samochodu specjalnego pożarniczego dla Ochotniczej Straży Pożarnej w Dziecinowie </t>
  </si>
  <si>
    <t xml:space="preserve">Budowa zintegrowanego systemu ostrzegania i alarmowania ludności przed zjawiskami katastrofalnymi i zagrożeniami dla Powiatu Otwockiego </t>
  </si>
  <si>
    <t xml:space="preserve">Budowa sali gimnastycznej przy Publicznej Szkole Podstawowej w Sobieniach-Jeziorach    </t>
  </si>
  <si>
    <t xml:space="preserve">Budowa boiska wielofunkcyjnego przy Publicznej Szkole Podstawowej w Siedzowie </t>
  </si>
  <si>
    <t xml:space="preserve">Plac rekreacji w Siedzowie </t>
  </si>
  <si>
    <t>Budowa boiska wielofunkcyjnego przy Publicznej Szkole Podstawowej w Warszawicach</t>
  </si>
  <si>
    <t>Ochrona zdrowia</t>
  </si>
  <si>
    <t xml:space="preserve">Zakup sprzętu medycznego na realizację zadań w zakresie programów polityki zdrowotnej dla Powiatowego Centrum Zdrowia sp. z o.o. w Otwocku </t>
  </si>
  <si>
    <t>Doposażenie placu zabaw (zakup sprzętu sportowego na siłownię plenerową) w miejscowości Siedzów</t>
  </si>
  <si>
    <t xml:space="preserve">Doposażenie placu zabaw (zakup sprzętu sportowego na siłownię plenerową) w miejscowości Warszawice </t>
  </si>
  <si>
    <t xml:space="preserve">Budowa budynku gospodarczego na sprzęt i łodzie przeznaczone do rybactwa rekreacyjnego wraz z niezbędną infrastrukturą techniczną w miejscowości Dziecinów </t>
  </si>
  <si>
    <t>Razem</t>
  </si>
  <si>
    <t>x</t>
  </si>
  <si>
    <t>Drogi publiczne powiatowe</t>
  </si>
  <si>
    <t>Działalność usługowa</t>
  </si>
  <si>
    <t>Plany zagospodarowania przestrzennego</t>
  </si>
  <si>
    <t xml:space="preserve">Bezpieczeństwo publiczne i ochrona przecipożarowa </t>
  </si>
  <si>
    <t>Przedszkola</t>
  </si>
  <si>
    <t>Inne formy wychowania przedszkolnego</t>
  </si>
  <si>
    <t>Izby rolnicze</t>
  </si>
  <si>
    <t>01030</t>
  </si>
  <si>
    <t>Urzedy wojewódzkie</t>
  </si>
  <si>
    <t>Oddziały przedszkolne w szkołach podstawowych</t>
  </si>
  <si>
    <t>Stołówki szkolne i przedszkolne</t>
  </si>
  <si>
    <t>Ośrodki pomocy społecznej</t>
  </si>
  <si>
    <t xml:space="preserve">Edukacyjna opieka wychowawcza </t>
  </si>
  <si>
    <t>Świetlice szkolne</t>
  </si>
  <si>
    <t xml:space="preserve">Różne rozliczenia </t>
  </si>
  <si>
    <t>75814</t>
  </si>
  <si>
    <t xml:space="preserve">Świadczene wychowawcze </t>
  </si>
  <si>
    <t>Wpływy i wydatki związane z gromadzeniem środków z opłat i kar za korzystanie ze środowiska</t>
  </si>
  <si>
    <t xml:space="preserve">Wpływy ze sprzedaży składników majątkowych </t>
  </si>
  <si>
    <t>Różne rozliczenia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</si>
</sst>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\ _z_ł"/>
    <numFmt numFmtId="165" formatCode="???"/>
    <numFmt numFmtId="166" formatCode="#,##0\ [$zł-415]"/>
    <numFmt numFmtId="167" formatCode="000"/>
    <numFmt numFmtId="168" formatCode="&quot; zł&quot;#,##0_);\(&quot; zł&quot;#,##0\)"/>
  </numFmts>
  <fonts count="5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Arial CE"/>
      <charset val="238"/>
    </font>
    <font>
      <sz val="8"/>
      <color indexed="8"/>
      <name val="Arial CE"/>
    </font>
    <font>
      <sz val="9"/>
      <name val="Arial CE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color indexed="8"/>
      <name val="Arial CE"/>
    </font>
    <font>
      <i/>
      <sz val="9"/>
      <name val="Arial"/>
      <family val="2"/>
      <charset val="238"/>
    </font>
    <font>
      <sz val="9"/>
      <name val="Arial Narrow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 CE"/>
    </font>
    <font>
      <sz val="9"/>
      <color theme="9"/>
      <name val="Arial"/>
      <family val="2"/>
      <charset val="238"/>
    </font>
    <font>
      <sz val="10"/>
      <color theme="9"/>
      <name val="Arial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3" fillId="0" borderId="0"/>
    <xf numFmtId="0" fontId="1" fillId="0" borderId="0"/>
  </cellStyleXfs>
  <cellXfs count="339">
    <xf numFmtId="0" fontId="0" fillId="0" borderId="0" xfId="0"/>
    <xf numFmtId="0" fontId="3" fillId="0" borderId="0" xfId="6" applyFont="1" applyAlignment="1">
      <alignment horizontal="center"/>
    </xf>
    <xf numFmtId="0" fontId="11" fillId="0" borderId="0" xfId="7" applyFont="1"/>
    <xf numFmtId="0" fontId="13" fillId="0" borderId="2" xfId="7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164" fontId="9" fillId="0" borderId="1" xfId="4" applyNumberFormat="1" applyFont="1" applyBorder="1" applyAlignment="1">
      <alignment horizontal="center" vertical="top"/>
    </xf>
    <xf numFmtId="4" fontId="14" fillId="0" borderId="1" xfId="4" applyNumberFormat="1" applyFont="1" applyBorder="1" applyAlignment="1">
      <alignment horizontal="right" vertical="top"/>
    </xf>
    <xf numFmtId="4" fontId="9" fillId="0" borderId="1" xfId="4" applyNumberFormat="1" applyFont="1" applyBorder="1" applyAlignment="1">
      <alignment horizontal="right" vertical="top"/>
    </xf>
    <xf numFmtId="4" fontId="14" fillId="0" borderId="1" xfId="4" applyNumberFormat="1" applyFont="1" applyFill="1" applyBorder="1" applyAlignment="1">
      <alignment vertical="center"/>
    </xf>
    <xf numFmtId="4" fontId="14" fillId="0" borderId="1" xfId="4" applyNumberFormat="1" applyFont="1" applyBorder="1" applyAlignment="1">
      <alignment vertical="center"/>
    </xf>
    <xf numFmtId="4" fontId="14" fillId="0" borderId="1" xfId="4" applyNumberFormat="1" applyFont="1" applyBorder="1" applyAlignment="1">
      <alignment horizontal="right" vertical="center"/>
    </xf>
    <xf numFmtId="0" fontId="5" fillId="0" borderId="0" xfId="6" applyFont="1" applyBorder="1" applyAlignment="1">
      <alignment horizontal="left" vertical="center"/>
    </xf>
    <xf numFmtId="3" fontId="9" fillId="0" borderId="0" xfId="4" applyNumberFormat="1" applyFont="1" applyBorder="1" applyAlignment="1">
      <alignment vertical="top"/>
    </xf>
    <xf numFmtId="0" fontId="10" fillId="0" borderId="0" xfId="7"/>
    <xf numFmtId="0" fontId="10" fillId="0" borderId="0" xfId="7" applyAlignment="1">
      <alignment horizontal="center"/>
    </xf>
    <xf numFmtId="0" fontId="15" fillId="0" borderId="0" xfId="7" applyFont="1"/>
    <xf numFmtId="49" fontId="6" fillId="0" borderId="31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4" fontId="18" fillId="0" borderId="1" xfId="4" applyNumberFormat="1" applyFont="1" applyBorder="1" applyAlignment="1">
      <alignment horizontal="right" vertical="center"/>
    </xf>
    <xf numFmtId="4" fontId="17" fillId="0" borderId="1" xfId="7" applyNumberFormat="1" applyFont="1" applyBorder="1" applyAlignment="1">
      <alignment horizontal="right" vertical="center"/>
    </xf>
    <xf numFmtId="0" fontId="16" fillId="0" borderId="1" xfId="7" applyFont="1" applyBorder="1" applyAlignment="1">
      <alignment horizontal="right" vertical="center"/>
    </xf>
    <xf numFmtId="0" fontId="15" fillId="0" borderId="0" xfId="7" applyFont="1" applyAlignment="1">
      <alignment horizontal="right" vertical="center"/>
    </xf>
    <xf numFmtId="4" fontId="15" fillId="0" borderId="1" xfId="4" applyNumberFormat="1" applyFont="1" applyBorder="1" applyAlignment="1">
      <alignment horizontal="right" vertical="center"/>
    </xf>
    <xf numFmtId="4" fontId="15" fillId="0" borderId="1" xfId="4" applyNumberFormat="1" applyFont="1" applyBorder="1" applyAlignment="1">
      <alignment vertical="center"/>
    </xf>
    <xf numFmtId="4" fontId="6" fillId="0" borderId="1" xfId="7" applyNumberFormat="1" applyFont="1" applyBorder="1" applyAlignment="1">
      <alignment horizontal="right" vertical="center"/>
    </xf>
    <xf numFmtId="0" fontId="17" fillId="0" borderId="1" xfId="7" applyFont="1" applyBorder="1" applyAlignment="1">
      <alignment horizontal="right" vertical="center"/>
    </xf>
    <xf numFmtId="0" fontId="17" fillId="0" borderId="1" xfId="5" applyFont="1" applyBorder="1" applyAlignment="1">
      <alignment horizontal="left" vertical="center" wrapText="1"/>
    </xf>
    <xf numFmtId="4" fontId="17" fillId="0" borderId="1" xfId="7" applyNumberFormat="1" applyFont="1" applyFill="1" applyBorder="1" applyAlignment="1">
      <alignment horizontal="right" vertical="center"/>
    </xf>
    <xf numFmtId="4" fontId="18" fillId="0" borderId="2" xfId="4" applyNumberFormat="1" applyFont="1" applyBorder="1" applyAlignment="1">
      <alignment horizontal="right" vertical="center"/>
    </xf>
    <xf numFmtId="3" fontId="18" fillId="0" borderId="0" xfId="7" applyNumberFormat="1" applyFont="1" applyAlignment="1">
      <alignment horizontal="right" vertical="center"/>
    </xf>
    <xf numFmtId="4" fontId="15" fillId="0" borderId="2" xfId="4" applyNumberFormat="1" applyFont="1" applyBorder="1" applyAlignment="1">
      <alignment horizontal="right" vertical="center"/>
    </xf>
    <xf numFmtId="3" fontId="15" fillId="0" borderId="0" xfId="7" applyNumberFormat="1" applyFont="1" applyAlignment="1">
      <alignment horizontal="right" vertical="center"/>
    </xf>
    <xf numFmtId="3" fontId="15" fillId="0" borderId="0" xfId="7" applyNumberFormat="1" applyFont="1" applyFill="1" applyAlignment="1">
      <alignment horizontal="right" vertical="center"/>
    </xf>
    <xf numFmtId="0" fontId="19" fillId="0" borderId="0" xfId="7" applyFont="1" applyBorder="1"/>
    <xf numFmtId="0" fontId="20" fillId="0" borderId="0" xfId="7" applyFont="1" applyBorder="1" applyAlignment="1">
      <alignment horizontal="center"/>
    </xf>
    <xf numFmtId="0" fontId="19" fillId="0" borderId="0" xfId="7" applyFont="1" applyBorder="1" applyAlignment="1">
      <alignment vertical="center"/>
    </xf>
    <xf numFmtId="4" fontId="19" fillId="0" borderId="0" xfId="7" applyNumberFormat="1" applyFont="1" applyBorder="1"/>
    <xf numFmtId="4" fontId="19" fillId="0" borderId="0" xfId="7" applyNumberFormat="1" applyFont="1"/>
    <xf numFmtId="0" fontId="19" fillId="0" borderId="0" xfId="7" applyFont="1"/>
    <xf numFmtId="0" fontId="20" fillId="0" borderId="0" xfId="7" applyFont="1" applyAlignment="1">
      <alignment horizontal="center"/>
    </xf>
    <xf numFmtId="0" fontId="6" fillId="0" borderId="0" xfId="1" applyFont="1" applyBorder="1" applyAlignment="1">
      <alignment vertical="center" wrapText="1"/>
    </xf>
    <xf numFmtId="0" fontId="21" fillId="0" borderId="0" xfId="7" applyFont="1"/>
    <xf numFmtId="0" fontId="22" fillId="0" borderId="0" xfId="7" applyFont="1" applyAlignment="1">
      <alignment horizontal="center"/>
    </xf>
    <xf numFmtId="0" fontId="23" fillId="0" borderId="0" xfId="7" applyFont="1" applyAlignment="1">
      <alignment vertical="center"/>
    </xf>
    <xf numFmtId="0" fontId="23" fillId="0" borderId="0" xfId="7" applyFont="1"/>
    <xf numFmtId="0" fontId="4" fillId="0" borderId="11" xfId="6" applyFont="1" applyFill="1" applyBorder="1" applyAlignment="1">
      <alignment horizontal="center" vertical="center" wrapText="1"/>
    </xf>
    <xf numFmtId="0" fontId="4" fillId="0" borderId="9" xfId="6" applyFont="1" applyFill="1" applyBorder="1" applyAlignment="1"/>
    <xf numFmtId="0" fontId="4" fillId="0" borderId="33" xfId="6" applyFont="1" applyFill="1" applyBorder="1" applyAlignment="1"/>
    <xf numFmtId="165" fontId="14" fillId="0" borderId="1" xfId="4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43" fontId="24" fillId="0" borderId="0" xfId="4" applyFont="1" applyBorder="1" applyAlignment="1">
      <alignment horizontal="left" vertical="center" wrapText="1"/>
    </xf>
    <xf numFmtId="43" fontId="25" fillId="0" borderId="0" xfId="8" applyFont="1" applyBorder="1" applyAlignment="1">
      <alignment horizontal="left" vertical="center" wrapText="1"/>
    </xf>
    <xf numFmtId="0" fontId="1" fillId="0" borderId="0" xfId="3"/>
    <xf numFmtId="0" fontId="5" fillId="0" borderId="1" xfId="5" applyFont="1" applyFill="1" applyBorder="1" applyAlignment="1">
      <alignment horizontal="left" vertical="center" wrapText="1"/>
    </xf>
    <xf numFmtId="43" fontId="14" fillId="0" borderId="1" xfId="4" applyFont="1" applyBorder="1" applyAlignment="1">
      <alignment horizontal="left" vertical="center" wrapText="1"/>
    </xf>
    <xf numFmtId="43" fontId="9" fillId="0" borderId="1" xfId="4" applyFont="1" applyBorder="1" applyAlignment="1">
      <alignment horizontal="left" vertical="center" wrapText="1"/>
    </xf>
    <xf numFmtId="0" fontId="3" fillId="0" borderId="0" xfId="3" applyFont="1"/>
    <xf numFmtId="0" fontId="5" fillId="0" borderId="1" xfId="3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right" vertical="center"/>
    </xf>
    <xf numFmtId="1" fontId="6" fillId="0" borderId="1" xfId="1" applyNumberFormat="1" applyFont="1" applyBorder="1" applyAlignment="1">
      <alignment horizontal="center" vertical="center"/>
    </xf>
    <xf numFmtId="1" fontId="18" fillId="0" borderId="1" xfId="4" applyNumberFormat="1" applyFont="1" applyBorder="1" applyAlignment="1">
      <alignment horizontal="right" vertical="center"/>
    </xf>
    <xf numFmtId="43" fontId="15" fillId="0" borderId="1" xfId="4" applyFont="1" applyBorder="1" applyAlignment="1">
      <alignment horizontal="left" vertical="center" wrapText="1"/>
    </xf>
    <xf numFmtId="167" fontId="14" fillId="0" borderId="1" xfId="4" applyNumberFormat="1" applyFont="1" applyBorder="1" applyAlignment="1">
      <alignment horizontal="center" vertical="top"/>
    </xf>
    <xf numFmtId="0" fontId="14" fillId="0" borderId="7" xfId="8" applyNumberFormat="1" applyFont="1" applyBorder="1" applyAlignment="1">
      <alignment horizontal="left" vertical="center" wrapText="1"/>
    </xf>
    <xf numFmtId="0" fontId="9" fillId="0" borderId="0" xfId="7" applyFont="1"/>
    <xf numFmtId="0" fontId="10" fillId="0" borderId="0" xfId="7" applyFont="1"/>
    <xf numFmtId="0" fontId="7" fillId="0" borderId="0" xfId="3" applyFont="1" applyBorder="1" applyAlignment="1">
      <alignment vertical="center" wrapText="1"/>
    </xf>
    <xf numFmtId="166" fontId="26" fillId="2" borderId="7" xfId="3" applyNumberFormat="1" applyFont="1" applyFill="1" applyBorder="1" applyAlignment="1">
      <alignment horizontal="center" vertical="center" wrapText="1"/>
    </xf>
    <xf numFmtId="166" fontId="5" fillId="2" borderId="7" xfId="5" applyNumberFormat="1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6" fillId="0" borderId="7" xfId="3" applyNumberFormat="1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7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top" wrapText="1"/>
    </xf>
    <xf numFmtId="0" fontId="8" fillId="0" borderId="1" xfId="5" applyFont="1" applyBorder="1" applyAlignment="1">
      <alignment horizontal="left" vertical="top" wrapText="1"/>
    </xf>
    <xf numFmtId="4" fontId="28" fillId="0" borderId="1" xfId="3" applyNumberFormat="1" applyFont="1" applyBorder="1" applyAlignment="1">
      <alignment horizontal="right" vertical="center" wrapText="1"/>
    </xf>
    <xf numFmtId="4" fontId="8" fillId="0" borderId="1" xfId="5" applyNumberFormat="1" applyFont="1" applyBorder="1" applyAlignment="1">
      <alignment horizontal="right" vertical="center" wrapText="1"/>
    </xf>
    <xf numFmtId="0" fontId="29" fillId="0" borderId="0" xfId="3" applyFont="1" applyAlignment="1">
      <alignment vertical="top" wrapText="1"/>
    </xf>
    <xf numFmtId="0" fontId="5" fillId="0" borderId="1" xfId="5" applyFont="1" applyBorder="1" applyAlignment="1">
      <alignment horizontal="center" vertical="top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top" wrapText="1"/>
    </xf>
    <xf numFmtId="4" fontId="26" fillId="0" borderId="1" xfId="3" applyNumberFormat="1" applyFont="1" applyBorder="1" applyAlignment="1">
      <alignment horizontal="right" vertical="center" wrapText="1"/>
    </xf>
    <xf numFmtId="4" fontId="5" fillId="0" borderId="1" xfId="5" applyNumberFormat="1" applyFont="1" applyBorder="1" applyAlignment="1">
      <alignment horizontal="right" vertical="center" wrapText="1"/>
    </xf>
    <xf numFmtId="0" fontId="30" fillId="0" borderId="0" xfId="3" applyFont="1" applyAlignment="1">
      <alignment vertical="top" wrapText="1"/>
    </xf>
    <xf numFmtId="4" fontId="26" fillId="0" borderId="1" xfId="3" applyNumberFormat="1" applyFont="1" applyBorder="1" applyAlignment="1">
      <alignment vertical="center"/>
    </xf>
    <xf numFmtId="4" fontId="5" fillId="0" borderId="1" xfId="5" applyNumberFormat="1" applyFont="1" applyBorder="1" applyAlignment="1">
      <alignment vertical="center"/>
    </xf>
    <xf numFmtId="43" fontId="31" fillId="0" borderId="1" xfId="4" applyFont="1" applyBorder="1" applyAlignment="1">
      <alignment horizontal="left" vertical="center" wrapText="1"/>
    </xf>
    <xf numFmtId="4" fontId="31" fillId="0" borderId="1" xfId="4" applyNumberFormat="1" applyFont="1" applyBorder="1" applyAlignment="1">
      <alignment horizontal="right" vertical="center"/>
    </xf>
    <xf numFmtId="4" fontId="9" fillId="0" borderId="1" xfId="4" applyNumberFormat="1" applyFont="1" applyBorder="1" applyAlignment="1">
      <alignment horizontal="right" vertical="center"/>
    </xf>
    <xf numFmtId="0" fontId="1" fillId="0" borderId="1" xfId="3" applyBorder="1"/>
    <xf numFmtId="0" fontId="8" fillId="0" borderId="5" xfId="3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6" xfId="3" applyFont="1" applyBorder="1" applyAlignment="1">
      <alignment horizontal="left" vertical="center" wrapText="1"/>
    </xf>
    <xf numFmtId="4" fontId="8" fillId="0" borderId="1" xfId="3" applyNumberFormat="1" applyFont="1" applyBorder="1" applyAlignment="1">
      <alignment horizontal="right" vertical="center" wrapText="1"/>
    </xf>
    <xf numFmtId="0" fontId="8" fillId="0" borderId="0" xfId="3" applyFont="1" applyAlignment="1">
      <alignment vertical="top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4" fontId="5" fillId="0" borderId="1" xfId="3" applyNumberFormat="1" applyFont="1" applyBorder="1" applyAlignment="1">
      <alignment horizontal="right" vertical="center" wrapText="1"/>
    </xf>
    <xf numFmtId="0" fontId="5" fillId="0" borderId="0" xfId="3" applyFont="1" applyAlignment="1">
      <alignment vertical="top" wrapText="1"/>
    </xf>
    <xf numFmtId="0" fontId="5" fillId="0" borderId="1" xfId="3" applyFont="1" applyFill="1" applyBorder="1" applyAlignment="1">
      <alignment horizontal="left" vertical="center" wrapText="1"/>
    </xf>
    <xf numFmtId="4" fontId="5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top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top" wrapText="1"/>
    </xf>
    <xf numFmtId="0" fontId="3" fillId="0" borderId="1" xfId="3" applyFont="1" applyBorder="1"/>
    <xf numFmtId="4" fontId="5" fillId="0" borderId="7" xfId="3" applyNumberFormat="1" applyFont="1" applyBorder="1" applyAlignment="1">
      <alignment vertical="center"/>
    </xf>
    <xf numFmtId="4" fontId="5" fillId="0" borderId="1" xfId="3" applyNumberFormat="1" applyFont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vertical="center" wrapText="1"/>
    </xf>
    <xf numFmtId="43" fontId="5" fillId="0" borderId="1" xfId="2" applyFont="1" applyBorder="1" applyAlignment="1">
      <alignment vertical="center"/>
    </xf>
    <xf numFmtId="4" fontId="9" fillId="0" borderId="0" xfId="2" applyNumberFormat="1" applyFont="1" applyBorder="1" applyAlignment="1">
      <alignment horizontal="left" vertical="center" wrapText="1"/>
    </xf>
    <xf numFmtId="0" fontId="32" fillId="0" borderId="0" xfId="3" applyFont="1" applyAlignment="1">
      <alignment vertical="top" wrapText="1"/>
    </xf>
    <xf numFmtId="0" fontId="8" fillId="0" borderId="3" xfId="3" applyFont="1" applyBorder="1" applyAlignment="1">
      <alignment horizontal="center" vertical="center" wrapText="1"/>
    </xf>
    <xf numFmtId="4" fontId="8" fillId="0" borderId="3" xfId="3" applyNumberFormat="1" applyFont="1" applyBorder="1" applyAlignment="1">
      <alignment horizontal="right" vertical="center" wrapText="1"/>
    </xf>
    <xf numFmtId="4" fontId="8" fillId="0" borderId="0" xfId="3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1" fillId="0" borderId="0" xfId="5"/>
    <xf numFmtId="0" fontId="26" fillId="2" borderId="1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/>
    </xf>
    <xf numFmtId="0" fontId="0" fillId="0" borderId="0" xfId="0" applyBorder="1" applyAlignment="1"/>
    <xf numFmtId="0" fontId="34" fillId="0" borderId="0" xfId="0" applyFont="1" applyBorder="1" applyAlignment="1"/>
    <xf numFmtId="0" fontId="29" fillId="0" borderId="1" xfId="3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" xfId="3" applyFont="1" applyBorder="1" applyAlignment="1">
      <alignment vertical="top" wrapText="1"/>
    </xf>
    <xf numFmtId="0" fontId="30" fillId="0" borderId="1" xfId="3" applyFont="1" applyBorder="1" applyAlignment="1">
      <alignment horizontal="center" vertical="top" wrapText="1"/>
    </xf>
    <xf numFmtId="0" fontId="30" fillId="0" borderId="1" xfId="3" applyFont="1" applyBorder="1" applyAlignment="1">
      <alignment vertical="top" wrapText="1"/>
    </xf>
    <xf numFmtId="0" fontId="26" fillId="0" borderId="1" xfId="3" applyFont="1" applyFill="1" applyBorder="1" applyAlignment="1">
      <alignment horizontal="center" vertical="center" wrapText="1"/>
    </xf>
    <xf numFmtId="43" fontId="35" fillId="0" borderId="1" xfId="4" applyFont="1" applyFill="1" applyBorder="1" applyAlignment="1">
      <alignment horizontal="left" vertical="top" wrapText="1"/>
    </xf>
    <xf numFmtId="0" fontId="3" fillId="0" borderId="0" xfId="3" applyFont="1" applyAlignment="1">
      <alignment horizontal="center"/>
    </xf>
    <xf numFmtId="0" fontId="17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15" fillId="0" borderId="1" xfId="2" applyNumberFormat="1" applyFont="1" applyFill="1" applyBorder="1" applyAlignment="1">
      <alignment vertical="center" wrapText="1"/>
    </xf>
    <xf numFmtId="0" fontId="14" fillId="0" borderId="1" xfId="4" applyNumberFormat="1" applyFont="1" applyFill="1" applyBorder="1" applyAlignment="1">
      <alignment vertical="top" wrapText="1"/>
    </xf>
    <xf numFmtId="43" fontId="9" fillId="0" borderId="34" xfId="8" applyFont="1" applyFill="1" applyBorder="1" applyAlignment="1">
      <alignment horizontal="left" vertical="top" wrapText="1"/>
    </xf>
    <xf numFmtId="49" fontId="5" fillId="0" borderId="1" xfId="7" applyNumberFormat="1" applyFont="1" applyBorder="1" applyAlignment="1">
      <alignment horizontal="center" vertical="center"/>
    </xf>
    <xf numFmtId="0" fontId="9" fillId="0" borderId="1" xfId="4" applyNumberFormat="1" applyFont="1" applyBorder="1" applyAlignment="1">
      <alignment vertical="center" wrapText="1"/>
    </xf>
    <xf numFmtId="43" fontId="9" fillId="0" borderId="5" xfId="4" applyFont="1" applyBorder="1" applyAlignment="1">
      <alignment horizontal="left" vertical="top" wrapText="1"/>
    </xf>
    <xf numFmtId="43" fontId="9" fillId="0" borderId="1" xfId="4" applyFont="1" applyBorder="1" applyAlignment="1">
      <alignment horizontal="left" vertical="top" wrapText="1"/>
    </xf>
    <xf numFmtId="49" fontId="9" fillId="0" borderId="1" xfId="4" applyNumberFormat="1" applyFont="1" applyBorder="1" applyAlignment="1">
      <alignment horizontal="center" vertical="top"/>
    </xf>
    <xf numFmtId="0" fontId="5" fillId="0" borderId="1" xfId="6" applyFont="1" applyBorder="1" applyAlignment="1">
      <alignment horizontal="left" vertical="center" wrapText="1"/>
    </xf>
    <xf numFmtId="0" fontId="9" fillId="0" borderId="1" xfId="4" applyNumberFormat="1" applyFont="1" applyBorder="1" applyAlignment="1">
      <alignment vertical="top" wrapText="1"/>
    </xf>
    <xf numFmtId="0" fontId="14" fillId="0" borderId="1" xfId="4" applyNumberFormat="1" applyFont="1" applyFill="1" applyBorder="1" applyAlignment="1">
      <alignment horizontal="left" vertical="top" wrapText="1"/>
    </xf>
    <xf numFmtId="49" fontId="14" fillId="0" borderId="1" xfId="4" applyNumberFormat="1" applyFont="1" applyBorder="1" applyAlignment="1">
      <alignment horizontal="center" vertical="center"/>
    </xf>
    <xf numFmtId="0" fontId="9" fillId="0" borderId="5" xfId="4" applyNumberFormat="1" applyFont="1" applyBorder="1" applyAlignment="1">
      <alignment horizontal="left" vertical="center" wrapText="1"/>
    </xf>
    <xf numFmtId="0" fontId="9" fillId="0" borderId="0" xfId="7" applyFont="1" applyAlignment="1">
      <alignment vertical="top"/>
    </xf>
    <xf numFmtId="0" fontId="1" fillId="0" borderId="0" xfId="11" applyFont="1"/>
    <xf numFmtId="0" fontId="1" fillId="0" borderId="0" xfId="11"/>
    <xf numFmtId="0" fontId="3" fillId="0" borderId="0" xfId="11" applyFont="1"/>
    <xf numFmtId="0" fontId="7" fillId="0" borderId="0" xfId="11" applyFont="1" applyAlignment="1"/>
    <xf numFmtId="0" fontId="12" fillId="0" borderId="0" xfId="11" applyFont="1"/>
    <xf numFmtId="0" fontId="7" fillId="0" borderId="0" xfId="11" applyFont="1" applyAlignment="1">
      <alignment horizontal="center"/>
    </xf>
    <xf numFmtId="0" fontId="3" fillId="2" borderId="7" xfId="3" applyFont="1" applyFill="1" applyBorder="1"/>
    <xf numFmtId="0" fontId="3" fillId="2" borderId="35" xfId="3" applyFont="1" applyFill="1" applyBorder="1"/>
    <xf numFmtId="0" fontId="5" fillId="2" borderId="2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/>
    </xf>
    <xf numFmtId="166" fontId="5" fillId="2" borderId="7" xfId="3" applyNumberFormat="1" applyFont="1" applyFill="1" applyBorder="1" applyAlignment="1">
      <alignment horizontal="center" vertical="center" wrapText="1"/>
    </xf>
    <xf numFmtId="0" fontId="36" fillId="0" borderId="0" xfId="3" applyFont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7" xfId="3" applyNumberFormat="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/>
    </xf>
    <xf numFmtId="0" fontId="13" fillId="0" borderId="1" xfId="4" applyNumberFormat="1" applyFont="1" applyBorder="1" applyAlignment="1">
      <alignment horizontal="left" vertical="center" wrapText="1"/>
    </xf>
    <xf numFmtId="4" fontId="4" fillId="0" borderId="1" xfId="11" applyNumberFormat="1" applyFont="1" applyBorder="1" applyAlignment="1">
      <alignment vertical="center"/>
    </xf>
    <xf numFmtId="0" fontId="3" fillId="0" borderId="1" xfId="11" applyFont="1" applyBorder="1" applyAlignment="1">
      <alignment horizontal="center" vertical="center"/>
    </xf>
    <xf numFmtId="0" fontId="9" fillId="0" borderId="1" xfId="4" applyNumberFormat="1" applyFont="1" applyBorder="1" applyAlignment="1">
      <alignment horizontal="left" vertical="center" wrapText="1"/>
    </xf>
    <xf numFmtId="4" fontId="3" fillId="0" borderId="1" xfId="11" applyNumberFormat="1" applyFont="1" applyBorder="1" applyAlignment="1">
      <alignment vertical="center"/>
    </xf>
    <xf numFmtId="0" fontId="3" fillId="0" borderId="1" xfId="11" applyFont="1" applyBorder="1" applyAlignment="1">
      <alignment vertical="center"/>
    </xf>
    <xf numFmtId="0" fontId="9" fillId="0" borderId="1" xfId="4" applyNumberFormat="1" applyFont="1" applyBorder="1" applyAlignment="1">
      <alignment horizontal="left" vertical="top" wrapText="1"/>
    </xf>
    <xf numFmtId="4" fontId="3" fillId="0" borderId="1" xfId="11" applyNumberFormat="1" applyFont="1" applyBorder="1" applyAlignment="1">
      <alignment vertical="top"/>
    </xf>
    <xf numFmtId="4" fontId="4" fillId="0" borderId="1" xfId="11" applyNumberFormat="1" applyFont="1" applyFill="1" applyBorder="1" applyAlignment="1">
      <alignment vertical="center"/>
    </xf>
    <xf numFmtId="168" fontId="37" fillId="0" borderId="0" xfId="11" applyNumberFormat="1" applyFont="1" applyFill="1" applyBorder="1" applyAlignment="1" applyProtection="1">
      <alignment wrapText="1"/>
    </xf>
    <xf numFmtId="43" fontId="37" fillId="0" borderId="0" xfId="11" applyNumberFormat="1" applyFont="1" applyFill="1" applyBorder="1" applyAlignment="1" applyProtection="1">
      <alignment wrapText="1"/>
    </xf>
    <xf numFmtId="0" fontId="1" fillId="0" borderId="0" xfId="3" applyAlignment="1">
      <alignment vertical="center"/>
    </xf>
    <xf numFmtId="0" fontId="1" fillId="0" borderId="0" xfId="3" applyFont="1" applyAlignment="1">
      <alignment vertical="center"/>
    </xf>
    <xf numFmtId="0" fontId="38" fillId="0" borderId="0" xfId="3" applyFont="1" applyAlignment="1">
      <alignment horizontal="left" vertical="center"/>
    </xf>
    <xf numFmtId="0" fontId="34" fillId="0" borderId="0" xfId="3" applyFont="1" applyAlignment="1">
      <alignment horizontal="right" vertical="top"/>
    </xf>
    <xf numFmtId="0" fontId="40" fillId="0" borderId="1" xfId="3" applyFont="1" applyBorder="1" applyAlignment="1">
      <alignment horizontal="center" vertical="center"/>
    </xf>
    <xf numFmtId="0" fontId="40" fillId="0" borderId="0" xfId="3" applyFont="1" applyAlignment="1">
      <alignment vertical="center"/>
    </xf>
    <xf numFmtId="0" fontId="41" fillId="0" borderId="36" xfId="3" applyFont="1" applyBorder="1" applyAlignment="1">
      <alignment horizontal="center" vertical="center"/>
    </xf>
    <xf numFmtId="0" fontId="41" fillId="0" borderId="36" xfId="3" applyFont="1" applyBorder="1" applyAlignment="1">
      <alignment vertical="center"/>
    </xf>
    <xf numFmtId="4" fontId="41" fillId="0" borderId="36" xfId="3" applyNumberFormat="1" applyFont="1" applyBorder="1" applyAlignment="1">
      <alignment vertical="center"/>
    </xf>
    <xf numFmtId="4" fontId="41" fillId="0" borderId="37" xfId="3" applyNumberFormat="1" applyFont="1" applyBorder="1" applyAlignment="1">
      <alignment vertical="center"/>
    </xf>
    <xf numFmtId="164" fontId="1" fillId="0" borderId="0" xfId="3" applyNumberFormat="1" applyAlignment="1">
      <alignment vertical="center"/>
    </xf>
    <xf numFmtId="0" fontId="41" fillId="0" borderId="1" xfId="3" applyFont="1" applyBorder="1" applyAlignment="1">
      <alignment horizontal="center" vertical="center"/>
    </xf>
    <xf numFmtId="4" fontId="41" fillId="0" borderId="1" xfId="3" applyNumberFormat="1" applyFont="1" applyBorder="1" applyAlignment="1">
      <alignment vertical="center"/>
    </xf>
    <xf numFmtId="0" fontId="41" fillId="0" borderId="38" xfId="3" applyFont="1" applyBorder="1" applyAlignment="1">
      <alignment horizontal="center" vertical="center"/>
    </xf>
    <xf numFmtId="0" fontId="41" fillId="0" borderId="38" xfId="3" applyFont="1" applyBorder="1" applyAlignment="1">
      <alignment vertical="center"/>
    </xf>
    <xf numFmtId="164" fontId="41" fillId="0" borderId="36" xfId="3" applyNumberFormat="1" applyFont="1" applyBorder="1" applyAlignment="1">
      <alignment vertical="center"/>
    </xf>
    <xf numFmtId="0" fontId="41" fillId="0" borderId="36" xfId="3" applyFont="1" applyBorder="1" applyAlignment="1">
      <alignment vertical="center" wrapText="1"/>
    </xf>
    <xf numFmtId="164" fontId="42" fillId="0" borderId="0" xfId="3" applyNumberFormat="1" applyFont="1" applyAlignment="1">
      <alignment vertical="center"/>
    </xf>
    <xf numFmtId="0" fontId="41" fillId="0" borderId="39" xfId="3" applyFont="1" applyBorder="1" applyAlignment="1">
      <alignment vertical="center"/>
    </xf>
    <xf numFmtId="0" fontId="41" fillId="0" borderId="39" xfId="3" applyFont="1" applyBorder="1" applyAlignment="1">
      <alignment horizontal="center" vertical="center"/>
    </xf>
    <xf numFmtId="4" fontId="41" fillId="0" borderId="39" xfId="3" applyNumberFormat="1" applyFont="1" applyBorder="1" applyAlignment="1">
      <alignment vertical="center"/>
    </xf>
    <xf numFmtId="0" fontId="43" fillId="0" borderId="0" xfId="3" applyFont="1"/>
    <xf numFmtId="0" fontId="4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4" fontId="5" fillId="0" borderId="1" xfId="1" applyNumberFormat="1" applyFont="1" applyBorder="1" applyAlignment="1">
      <alignment vertical="center"/>
    </xf>
    <xf numFmtId="0" fontId="45" fillId="0" borderId="1" xfId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4" fontId="46" fillId="0" borderId="3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top" wrapText="1"/>
    </xf>
    <xf numFmtId="4" fontId="3" fillId="0" borderId="0" xfId="1" applyNumberFormat="1" applyFont="1" applyBorder="1" applyAlignment="1">
      <alignment horizontal="right" vertical="center"/>
    </xf>
    <xf numFmtId="43" fontId="47" fillId="0" borderId="1" xfId="2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48" fillId="0" borderId="0" xfId="1" applyFont="1" applyAlignment="1">
      <alignment vertical="center"/>
    </xf>
    <xf numFmtId="164" fontId="48" fillId="0" borderId="0" xfId="1" applyNumberFormat="1" applyFont="1" applyBorder="1" applyAlignment="1">
      <alignment vertical="top" wrapText="1"/>
    </xf>
    <xf numFmtId="4" fontId="48" fillId="0" borderId="0" xfId="1" applyNumberFormat="1" applyFont="1" applyBorder="1" applyAlignment="1">
      <alignment vertical="center"/>
    </xf>
    <xf numFmtId="4" fontId="49" fillId="0" borderId="0" xfId="1" applyNumberFormat="1" applyFont="1" applyBorder="1" applyAlignment="1">
      <alignment horizontal="right" vertical="center"/>
    </xf>
    <xf numFmtId="0" fontId="48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0" fillId="0" borderId="0" xfId="1" applyFont="1" applyAlignment="1">
      <alignment vertical="center"/>
    </xf>
    <xf numFmtId="0" fontId="1" fillId="0" borderId="0" xfId="1" applyAlignment="1">
      <alignment vertical="center"/>
    </xf>
    <xf numFmtId="4" fontId="45" fillId="0" borderId="1" xfId="11" applyNumberFormat="1" applyFont="1" applyBorder="1" applyAlignment="1">
      <alignment vertical="center"/>
    </xf>
    <xf numFmtId="43" fontId="15" fillId="0" borderId="34" xfId="8" applyFont="1" applyFill="1" applyBorder="1" applyAlignment="1">
      <alignment horizontal="left" vertical="top" wrapText="1"/>
    </xf>
    <xf numFmtId="49" fontId="18" fillId="0" borderId="1" xfId="4" applyNumberFormat="1" applyFont="1" applyBorder="1" applyAlignment="1">
      <alignment horizontal="right" vertical="center"/>
    </xf>
    <xf numFmtId="49" fontId="6" fillId="0" borderId="1" xfId="7" applyNumberFormat="1" applyFont="1" applyBorder="1" applyAlignment="1">
      <alignment horizontal="right" vertical="center"/>
    </xf>
    <xf numFmtId="0" fontId="7" fillId="0" borderId="0" xfId="6" applyFont="1" applyAlignment="1">
      <alignment horizontal="center"/>
    </xf>
    <xf numFmtId="0" fontId="6" fillId="0" borderId="1" xfId="5" applyFont="1" applyBorder="1" applyAlignment="1">
      <alignment horizontal="left" vertical="top" wrapText="1"/>
    </xf>
    <xf numFmtId="1" fontId="17" fillId="0" borderId="1" xfId="1" applyNumberFormat="1" applyFont="1" applyBorder="1" applyAlignment="1">
      <alignment horizontal="left" vertical="center"/>
    </xf>
    <xf numFmtId="0" fontId="7" fillId="0" borderId="0" xfId="6" applyFont="1" applyAlignment="1">
      <alignment horizontal="center"/>
    </xf>
    <xf numFmtId="0" fontId="8" fillId="0" borderId="5" xfId="6" applyFont="1" applyBorder="1" applyAlignment="1">
      <alignment horizontal="left" vertical="center"/>
    </xf>
    <xf numFmtId="0" fontId="8" fillId="0" borderId="6" xfId="6" applyFont="1" applyBorder="1" applyAlignment="1">
      <alignment horizontal="left" vertical="center"/>
    </xf>
    <xf numFmtId="0" fontId="8" fillId="0" borderId="1" xfId="6" applyFont="1" applyFill="1" applyBorder="1" applyAlignment="1">
      <alignment horizontal="left" vertical="center"/>
    </xf>
    <xf numFmtId="0" fontId="7" fillId="0" borderId="0" xfId="6" applyFont="1" applyAlignment="1">
      <alignment horizontal="center"/>
    </xf>
    <xf numFmtId="0" fontId="4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wrapText="1"/>
    </xf>
    <xf numFmtId="0" fontId="3" fillId="0" borderId="2" xfId="6" applyFont="1" applyFill="1" applyBorder="1" applyAlignment="1">
      <alignment horizontal="center" wrapText="1"/>
    </xf>
    <xf numFmtId="0" fontId="4" fillId="0" borderId="9" xfId="6" applyFont="1" applyFill="1" applyBorder="1" applyAlignment="1">
      <alignment horizontal="center" vertical="center"/>
    </xf>
    <xf numFmtId="0" fontId="3" fillId="0" borderId="10" xfId="6" applyFont="1" applyFill="1" applyBorder="1" applyAlignment="1"/>
    <xf numFmtId="0" fontId="3" fillId="0" borderId="12" xfId="6" applyFont="1" applyFill="1" applyBorder="1" applyAlignment="1"/>
    <xf numFmtId="0" fontId="4" fillId="0" borderId="8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49" fontId="6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7" applyNumberFormat="1" applyFont="1" applyBorder="1" applyAlignment="1">
      <alignment horizontal="right" vertical="center"/>
    </xf>
    <xf numFmtId="0" fontId="17" fillId="0" borderId="4" xfId="7" applyNumberFormat="1" applyFont="1" applyBorder="1" applyAlignment="1">
      <alignment horizontal="right" vertical="center"/>
    </xf>
    <xf numFmtId="0" fontId="17" fillId="0" borderId="6" xfId="7" applyNumberFormat="1" applyFont="1" applyBorder="1" applyAlignment="1">
      <alignment horizontal="right" vertical="center"/>
    </xf>
    <xf numFmtId="0" fontId="17" fillId="0" borderId="5" xfId="7" applyNumberFormat="1" applyFont="1" applyFill="1" applyBorder="1" applyAlignment="1">
      <alignment horizontal="right" vertical="center"/>
    </xf>
    <xf numFmtId="0" fontId="17" fillId="0" borderId="4" xfId="7" applyNumberFormat="1" applyFont="1" applyFill="1" applyBorder="1" applyAlignment="1">
      <alignment horizontal="right" vertical="center"/>
    </xf>
    <xf numFmtId="0" fontId="17" fillId="0" borderId="6" xfId="7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166" fontId="26" fillId="2" borderId="5" xfId="3" applyNumberFormat="1" applyFont="1" applyFill="1" applyBorder="1" applyAlignment="1">
      <alignment horizontal="center" vertical="center" wrapText="1"/>
    </xf>
    <xf numFmtId="166" fontId="26" fillId="2" borderId="6" xfId="3" applyNumberFormat="1" applyFont="1" applyFill="1" applyBorder="1" applyAlignment="1">
      <alignment horizontal="center" vertical="center" wrapText="1"/>
    </xf>
    <xf numFmtId="166" fontId="5" fillId="2" borderId="5" xfId="5" applyNumberFormat="1" applyFont="1" applyFill="1" applyBorder="1" applyAlignment="1">
      <alignment horizontal="center" vertical="center" wrapText="1"/>
    </xf>
    <xf numFmtId="166" fontId="5" fillId="2" borderId="6" xfId="5" applyNumberFormat="1" applyFont="1" applyFill="1" applyBorder="1" applyAlignment="1">
      <alignment horizontal="center" vertical="center" wrapText="1"/>
    </xf>
    <xf numFmtId="4" fontId="30" fillId="0" borderId="5" xfId="3" applyNumberFormat="1" applyFont="1" applyBorder="1" applyAlignment="1">
      <alignment horizontal="center" vertical="center" wrapText="1"/>
    </xf>
    <xf numFmtId="4" fontId="30" fillId="0" borderId="6" xfId="3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6" fontId="26" fillId="2" borderId="1" xfId="3" applyNumberFormat="1" applyFont="1" applyFill="1" applyBorder="1" applyAlignment="1">
      <alignment horizontal="center" vertical="center" wrapText="1"/>
    </xf>
    <xf numFmtId="4" fontId="29" fillId="0" borderId="5" xfId="3" applyNumberFormat="1" applyFont="1" applyBorder="1" applyAlignment="1">
      <alignment horizontal="center" vertical="top" wrapText="1"/>
    </xf>
    <xf numFmtId="4" fontId="29" fillId="0" borderId="6" xfId="3" applyNumberFormat="1" applyFont="1" applyBorder="1" applyAlignment="1">
      <alignment horizontal="center" vertical="top" wrapText="1"/>
    </xf>
    <xf numFmtId="4" fontId="30" fillId="0" borderId="5" xfId="3" applyNumberFormat="1" applyFont="1" applyBorder="1" applyAlignment="1">
      <alignment horizontal="center" vertical="top" wrapText="1"/>
    </xf>
    <xf numFmtId="4" fontId="30" fillId="0" borderId="6" xfId="3" applyNumberFormat="1" applyFont="1" applyBorder="1" applyAlignment="1">
      <alignment horizontal="center" vertical="top" wrapText="1"/>
    </xf>
    <xf numFmtId="0" fontId="39" fillId="0" borderId="1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9" fillId="2" borderId="1" xfId="3" applyFont="1" applyFill="1" applyBorder="1" applyAlignment="1">
      <alignment horizontal="center" vertical="center"/>
    </xf>
    <xf numFmtId="0" fontId="39" fillId="2" borderId="1" xfId="3" applyFont="1" applyFill="1" applyBorder="1" applyAlignment="1">
      <alignment horizontal="center" vertical="center" wrapText="1"/>
    </xf>
    <xf numFmtId="0" fontId="39" fillId="2" borderId="7" xfId="3" applyFont="1" applyFill="1" applyBorder="1" applyAlignment="1">
      <alignment horizontal="center" vertical="center" wrapText="1"/>
    </xf>
    <xf numFmtId="0" fontId="39" fillId="2" borderId="8" xfId="3" applyFont="1" applyFill="1" applyBorder="1" applyAlignment="1">
      <alignment horizontal="center" vertical="center"/>
    </xf>
    <xf numFmtId="0" fontId="39" fillId="2" borderId="2" xfId="3" applyFont="1" applyFill="1" applyBorder="1" applyAlignment="1">
      <alignment horizontal="center" vertical="center"/>
    </xf>
    <xf numFmtId="0" fontId="7" fillId="0" borderId="0" xfId="11" applyFont="1" applyAlignment="1">
      <alignment horizontal="center"/>
    </xf>
    <xf numFmtId="166" fontId="5" fillId="2" borderId="5" xfId="3" applyNumberFormat="1" applyFont="1" applyFill="1" applyBorder="1" applyAlignment="1">
      <alignment horizontal="center" vertical="center" wrapText="1"/>
    </xf>
    <xf numFmtId="166" fontId="5" fillId="2" borderId="6" xfId="3" applyNumberFormat="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/>
    </xf>
    <xf numFmtId="0" fontId="4" fillId="0" borderId="4" xfId="11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center" vertical="center"/>
    </xf>
  </cellXfs>
  <cellStyles count="12">
    <cellStyle name="Dziesiętny 2 2" xfId="4"/>
    <cellStyle name="Dziesiętny 2 2 2 2" xfId="2"/>
    <cellStyle name="Dziesiętny 3" xfId="8"/>
    <cellStyle name="Normalny" xfId="0" builtinId="0"/>
    <cellStyle name="Normalny 2" xfId="6"/>
    <cellStyle name="Normalny 2 2" xfId="9"/>
    <cellStyle name="Normalny 3" xfId="10"/>
    <cellStyle name="Normalny_Kopia Projekt Uchwała budżetowa na rok 2012 załączniki 1,2,3,4+T1,T2,T2a,T3 roboczy" xfId="3"/>
    <cellStyle name="Normalny_planowane dochody i wydatki  2011 r z podziałem." xfId="7"/>
    <cellStyle name="Normalny_Uchwała Rady Gminy Nr XVII.100.12 z dn. 27.09.2012 r. T1,T2,T2a+zał.1" xfId="1"/>
    <cellStyle name="Normalny_Uchwała Rady Gminy Nr XX.120.12 z dn. 28.12.2012 r. T1,T2,T2a+zał.1" xfId="11"/>
    <cellStyle name="Normalny_Zarządzenie Wójta Nr 3 z dn. 13.02.2012 r. załącznik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/>
  </sheetViews>
  <sheetFormatPr defaultColWidth="10.33203125" defaultRowHeight="13.8"/>
  <cols>
    <col min="1" max="1" width="8.6640625" style="14" customWidth="1"/>
    <col min="2" max="2" width="44.88671875" style="13" customWidth="1"/>
    <col min="3" max="3" width="13.33203125" style="14" customWidth="1"/>
    <col min="4" max="4" width="12.5546875" style="14" customWidth="1"/>
    <col min="5" max="5" width="12.44140625" style="13" customWidth="1"/>
    <col min="6" max="6" width="11.6640625" style="13" customWidth="1"/>
    <col min="7" max="256" width="10.33203125" style="13"/>
    <col min="257" max="257" width="8.6640625" style="13" customWidth="1"/>
    <col min="258" max="258" width="47.5546875" style="13" customWidth="1"/>
    <col min="259" max="259" width="13.33203125" style="13" customWidth="1"/>
    <col min="260" max="260" width="12.5546875" style="13" customWidth="1"/>
    <col min="261" max="261" width="12.44140625" style="13" customWidth="1"/>
    <col min="262" max="262" width="11.6640625" style="13" customWidth="1"/>
    <col min="263" max="512" width="10.33203125" style="13"/>
    <col min="513" max="513" width="8.6640625" style="13" customWidth="1"/>
    <col min="514" max="514" width="47.5546875" style="13" customWidth="1"/>
    <col min="515" max="515" width="13.33203125" style="13" customWidth="1"/>
    <col min="516" max="516" width="12.5546875" style="13" customWidth="1"/>
    <col min="517" max="517" width="12.44140625" style="13" customWidth="1"/>
    <col min="518" max="518" width="11.6640625" style="13" customWidth="1"/>
    <col min="519" max="768" width="10.33203125" style="13"/>
    <col min="769" max="769" width="8.6640625" style="13" customWidth="1"/>
    <col min="770" max="770" width="47.5546875" style="13" customWidth="1"/>
    <col min="771" max="771" width="13.33203125" style="13" customWidth="1"/>
    <col min="772" max="772" width="12.5546875" style="13" customWidth="1"/>
    <col min="773" max="773" width="12.44140625" style="13" customWidth="1"/>
    <col min="774" max="774" width="11.6640625" style="13" customWidth="1"/>
    <col min="775" max="1024" width="10.33203125" style="13"/>
    <col min="1025" max="1025" width="8.6640625" style="13" customWidth="1"/>
    <col min="1026" max="1026" width="47.5546875" style="13" customWidth="1"/>
    <col min="1027" max="1027" width="13.33203125" style="13" customWidth="1"/>
    <col min="1028" max="1028" width="12.5546875" style="13" customWidth="1"/>
    <col min="1029" max="1029" width="12.44140625" style="13" customWidth="1"/>
    <col min="1030" max="1030" width="11.6640625" style="13" customWidth="1"/>
    <col min="1031" max="1280" width="10.33203125" style="13"/>
    <col min="1281" max="1281" width="8.6640625" style="13" customWidth="1"/>
    <col min="1282" max="1282" width="47.5546875" style="13" customWidth="1"/>
    <col min="1283" max="1283" width="13.33203125" style="13" customWidth="1"/>
    <col min="1284" max="1284" width="12.5546875" style="13" customWidth="1"/>
    <col min="1285" max="1285" width="12.44140625" style="13" customWidth="1"/>
    <col min="1286" max="1286" width="11.6640625" style="13" customWidth="1"/>
    <col min="1287" max="1536" width="10.33203125" style="13"/>
    <col min="1537" max="1537" width="8.6640625" style="13" customWidth="1"/>
    <col min="1538" max="1538" width="47.5546875" style="13" customWidth="1"/>
    <col min="1539" max="1539" width="13.33203125" style="13" customWidth="1"/>
    <col min="1540" max="1540" width="12.5546875" style="13" customWidth="1"/>
    <col min="1541" max="1541" width="12.44140625" style="13" customWidth="1"/>
    <col min="1542" max="1542" width="11.6640625" style="13" customWidth="1"/>
    <col min="1543" max="1792" width="10.33203125" style="13"/>
    <col min="1793" max="1793" width="8.6640625" style="13" customWidth="1"/>
    <col min="1794" max="1794" width="47.5546875" style="13" customWidth="1"/>
    <col min="1795" max="1795" width="13.33203125" style="13" customWidth="1"/>
    <col min="1796" max="1796" width="12.5546875" style="13" customWidth="1"/>
    <col min="1797" max="1797" width="12.44140625" style="13" customWidth="1"/>
    <col min="1798" max="1798" width="11.6640625" style="13" customWidth="1"/>
    <col min="1799" max="2048" width="10.33203125" style="13"/>
    <col min="2049" max="2049" width="8.6640625" style="13" customWidth="1"/>
    <col min="2050" max="2050" width="47.5546875" style="13" customWidth="1"/>
    <col min="2051" max="2051" width="13.33203125" style="13" customWidth="1"/>
    <col min="2052" max="2052" width="12.5546875" style="13" customWidth="1"/>
    <col min="2053" max="2053" width="12.44140625" style="13" customWidth="1"/>
    <col min="2054" max="2054" width="11.6640625" style="13" customWidth="1"/>
    <col min="2055" max="2304" width="10.33203125" style="13"/>
    <col min="2305" max="2305" width="8.6640625" style="13" customWidth="1"/>
    <col min="2306" max="2306" width="47.5546875" style="13" customWidth="1"/>
    <col min="2307" max="2307" width="13.33203125" style="13" customWidth="1"/>
    <col min="2308" max="2308" width="12.5546875" style="13" customWidth="1"/>
    <col min="2309" max="2309" width="12.44140625" style="13" customWidth="1"/>
    <col min="2310" max="2310" width="11.6640625" style="13" customWidth="1"/>
    <col min="2311" max="2560" width="10.33203125" style="13"/>
    <col min="2561" max="2561" width="8.6640625" style="13" customWidth="1"/>
    <col min="2562" max="2562" width="47.5546875" style="13" customWidth="1"/>
    <col min="2563" max="2563" width="13.33203125" style="13" customWidth="1"/>
    <col min="2564" max="2564" width="12.5546875" style="13" customWidth="1"/>
    <col min="2565" max="2565" width="12.44140625" style="13" customWidth="1"/>
    <col min="2566" max="2566" width="11.6640625" style="13" customWidth="1"/>
    <col min="2567" max="2816" width="10.33203125" style="13"/>
    <col min="2817" max="2817" width="8.6640625" style="13" customWidth="1"/>
    <col min="2818" max="2818" width="47.5546875" style="13" customWidth="1"/>
    <col min="2819" max="2819" width="13.33203125" style="13" customWidth="1"/>
    <col min="2820" max="2820" width="12.5546875" style="13" customWidth="1"/>
    <col min="2821" max="2821" width="12.44140625" style="13" customWidth="1"/>
    <col min="2822" max="2822" width="11.6640625" style="13" customWidth="1"/>
    <col min="2823" max="3072" width="10.33203125" style="13"/>
    <col min="3073" max="3073" width="8.6640625" style="13" customWidth="1"/>
    <col min="3074" max="3074" width="47.5546875" style="13" customWidth="1"/>
    <col min="3075" max="3075" width="13.33203125" style="13" customWidth="1"/>
    <col min="3076" max="3076" width="12.5546875" style="13" customWidth="1"/>
    <col min="3077" max="3077" width="12.44140625" style="13" customWidth="1"/>
    <col min="3078" max="3078" width="11.6640625" style="13" customWidth="1"/>
    <col min="3079" max="3328" width="10.33203125" style="13"/>
    <col min="3329" max="3329" width="8.6640625" style="13" customWidth="1"/>
    <col min="3330" max="3330" width="47.5546875" style="13" customWidth="1"/>
    <col min="3331" max="3331" width="13.33203125" style="13" customWidth="1"/>
    <col min="3332" max="3332" width="12.5546875" style="13" customWidth="1"/>
    <col min="3333" max="3333" width="12.44140625" style="13" customWidth="1"/>
    <col min="3334" max="3334" width="11.6640625" style="13" customWidth="1"/>
    <col min="3335" max="3584" width="10.33203125" style="13"/>
    <col min="3585" max="3585" width="8.6640625" style="13" customWidth="1"/>
    <col min="3586" max="3586" width="47.5546875" style="13" customWidth="1"/>
    <col min="3587" max="3587" width="13.33203125" style="13" customWidth="1"/>
    <col min="3588" max="3588" width="12.5546875" style="13" customWidth="1"/>
    <col min="3589" max="3589" width="12.44140625" style="13" customWidth="1"/>
    <col min="3590" max="3590" width="11.6640625" style="13" customWidth="1"/>
    <col min="3591" max="3840" width="10.33203125" style="13"/>
    <col min="3841" max="3841" width="8.6640625" style="13" customWidth="1"/>
    <col min="3842" max="3842" width="47.5546875" style="13" customWidth="1"/>
    <col min="3843" max="3843" width="13.33203125" style="13" customWidth="1"/>
    <col min="3844" max="3844" width="12.5546875" style="13" customWidth="1"/>
    <col min="3845" max="3845" width="12.44140625" style="13" customWidth="1"/>
    <col min="3846" max="3846" width="11.6640625" style="13" customWidth="1"/>
    <col min="3847" max="4096" width="10.33203125" style="13"/>
    <col min="4097" max="4097" width="8.6640625" style="13" customWidth="1"/>
    <col min="4098" max="4098" width="47.5546875" style="13" customWidth="1"/>
    <col min="4099" max="4099" width="13.33203125" style="13" customWidth="1"/>
    <col min="4100" max="4100" width="12.5546875" style="13" customWidth="1"/>
    <col min="4101" max="4101" width="12.44140625" style="13" customWidth="1"/>
    <col min="4102" max="4102" width="11.6640625" style="13" customWidth="1"/>
    <col min="4103" max="4352" width="10.33203125" style="13"/>
    <col min="4353" max="4353" width="8.6640625" style="13" customWidth="1"/>
    <col min="4354" max="4354" width="47.5546875" style="13" customWidth="1"/>
    <col min="4355" max="4355" width="13.33203125" style="13" customWidth="1"/>
    <col min="4356" max="4356" width="12.5546875" style="13" customWidth="1"/>
    <col min="4357" max="4357" width="12.44140625" style="13" customWidth="1"/>
    <col min="4358" max="4358" width="11.6640625" style="13" customWidth="1"/>
    <col min="4359" max="4608" width="10.33203125" style="13"/>
    <col min="4609" max="4609" width="8.6640625" style="13" customWidth="1"/>
    <col min="4610" max="4610" width="47.5546875" style="13" customWidth="1"/>
    <col min="4611" max="4611" width="13.33203125" style="13" customWidth="1"/>
    <col min="4612" max="4612" width="12.5546875" style="13" customWidth="1"/>
    <col min="4613" max="4613" width="12.44140625" style="13" customWidth="1"/>
    <col min="4614" max="4614" width="11.6640625" style="13" customWidth="1"/>
    <col min="4615" max="4864" width="10.33203125" style="13"/>
    <col min="4865" max="4865" width="8.6640625" style="13" customWidth="1"/>
    <col min="4866" max="4866" width="47.5546875" style="13" customWidth="1"/>
    <col min="4867" max="4867" width="13.33203125" style="13" customWidth="1"/>
    <col min="4868" max="4868" width="12.5546875" style="13" customWidth="1"/>
    <col min="4869" max="4869" width="12.44140625" style="13" customWidth="1"/>
    <col min="4870" max="4870" width="11.6640625" style="13" customWidth="1"/>
    <col min="4871" max="5120" width="10.33203125" style="13"/>
    <col min="5121" max="5121" width="8.6640625" style="13" customWidth="1"/>
    <col min="5122" max="5122" width="47.5546875" style="13" customWidth="1"/>
    <col min="5123" max="5123" width="13.33203125" style="13" customWidth="1"/>
    <col min="5124" max="5124" width="12.5546875" style="13" customWidth="1"/>
    <col min="5125" max="5125" width="12.44140625" style="13" customWidth="1"/>
    <col min="5126" max="5126" width="11.6640625" style="13" customWidth="1"/>
    <col min="5127" max="5376" width="10.33203125" style="13"/>
    <col min="5377" max="5377" width="8.6640625" style="13" customWidth="1"/>
    <col min="5378" max="5378" width="47.5546875" style="13" customWidth="1"/>
    <col min="5379" max="5379" width="13.33203125" style="13" customWidth="1"/>
    <col min="5380" max="5380" width="12.5546875" style="13" customWidth="1"/>
    <col min="5381" max="5381" width="12.44140625" style="13" customWidth="1"/>
    <col min="5382" max="5382" width="11.6640625" style="13" customWidth="1"/>
    <col min="5383" max="5632" width="10.33203125" style="13"/>
    <col min="5633" max="5633" width="8.6640625" style="13" customWidth="1"/>
    <col min="5634" max="5634" width="47.5546875" style="13" customWidth="1"/>
    <col min="5635" max="5635" width="13.33203125" style="13" customWidth="1"/>
    <col min="5636" max="5636" width="12.5546875" style="13" customWidth="1"/>
    <col min="5637" max="5637" width="12.44140625" style="13" customWidth="1"/>
    <col min="5638" max="5638" width="11.6640625" style="13" customWidth="1"/>
    <col min="5639" max="5888" width="10.33203125" style="13"/>
    <col min="5889" max="5889" width="8.6640625" style="13" customWidth="1"/>
    <col min="5890" max="5890" width="47.5546875" style="13" customWidth="1"/>
    <col min="5891" max="5891" width="13.33203125" style="13" customWidth="1"/>
    <col min="5892" max="5892" width="12.5546875" style="13" customWidth="1"/>
    <col min="5893" max="5893" width="12.44140625" style="13" customWidth="1"/>
    <col min="5894" max="5894" width="11.6640625" style="13" customWidth="1"/>
    <col min="5895" max="6144" width="10.33203125" style="13"/>
    <col min="6145" max="6145" width="8.6640625" style="13" customWidth="1"/>
    <col min="6146" max="6146" width="47.5546875" style="13" customWidth="1"/>
    <col min="6147" max="6147" width="13.33203125" style="13" customWidth="1"/>
    <col min="6148" max="6148" width="12.5546875" style="13" customWidth="1"/>
    <col min="6149" max="6149" width="12.44140625" style="13" customWidth="1"/>
    <col min="6150" max="6150" width="11.6640625" style="13" customWidth="1"/>
    <col min="6151" max="6400" width="10.33203125" style="13"/>
    <col min="6401" max="6401" width="8.6640625" style="13" customWidth="1"/>
    <col min="6402" max="6402" width="47.5546875" style="13" customWidth="1"/>
    <col min="6403" max="6403" width="13.33203125" style="13" customWidth="1"/>
    <col min="6404" max="6404" width="12.5546875" style="13" customWidth="1"/>
    <col min="6405" max="6405" width="12.44140625" style="13" customWidth="1"/>
    <col min="6406" max="6406" width="11.6640625" style="13" customWidth="1"/>
    <col min="6407" max="6656" width="10.33203125" style="13"/>
    <col min="6657" max="6657" width="8.6640625" style="13" customWidth="1"/>
    <col min="6658" max="6658" width="47.5546875" style="13" customWidth="1"/>
    <col min="6659" max="6659" width="13.33203125" style="13" customWidth="1"/>
    <col min="6660" max="6660" width="12.5546875" style="13" customWidth="1"/>
    <col min="6661" max="6661" width="12.44140625" style="13" customWidth="1"/>
    <col min="6662" max="6662" width="11.6640625" style="13" customWidth="1"/>
    <col min="6663" max="6912" width="10.33203125" style="13"/>
    <col min="6913" max="6913" width="8.6640625" style="13" customWidth="1"/>
    <col min="6914" max="6914" width="47.5546875" style="13" customWidth="1"/>
    <col min="6915" max="6915" width="13.33203125" style="13" customWidth="1"/>
    <col min="6916" max="6916" width="12.5546875" style="13" customWidth="1"/>
    <col min="6917" max="6917" width="12.44140625" style="13" customWidth="1"/>
    <col min="6918" max="6918" width="11.6640625" style="13" customWidth="1"/>
    <col min="6919" max="7168" width="10.33203125" style="13"/>
    <col min="7169" max="7169" width="8.6640625" style="13" customWidth="1"/>
    <col min="7170" max="7170" width="47.5546875" style="13" customWidth="1"/>
    <col min="7171" max="7171" width="13.33203125" style="13" customWidth="1"/>
    <col min="7172" max="7172" width="12.5546875" style="13" customWidth="1"/>
    <col min="7173" max="7173" width="12.44140625" style="13" customWidth="1"/>
    <col min="7174" max="7174" width="11.6640625" style="13" customWidth="1"/>
    <col min="7175" max="7424" width="10.33203125" style="13"/>
    <col min="7425" max="7425" width="8.6640625" style="13" customWidth="1"/>
    <col min="7426" max="7426" width="47.5546875" style="13" customWidth="1"/>
    <col min="7427" max="7427" width="13.33203125" style="13" customWidth="1"/>
    <col min="7428" max="7428" width="12.5546875" style="13" customWidth="1"/>
    <col min="7429" max="7429" width="12.44140625" style="13" customWidth="1"/>
    <col min="7430" max="7430" width="11.6640625" style="13" customWidth="1"/>
    <col min="7431" max="7680" width="10.33203125" style="13"/>
    <col min="7681" max="7681" width="8.6640625" style="13" customWidth="1"/>
    <col min="7682" max="7682" width="47.5546875" style="13" customWidth="1"/>
    <col min="7683" max="7683" width="13.33203125" style="13" customWidth="1"/>
    <col min="7684" max="7684" width="12.5546875" style="13" customWidth="1"/>
    <col min="7685" max="7685" width="12.44140625" style="13" customWidth="1"/>
    <col min="7686" max="7686" width="11.6640625" style="13" customWidth="1"/>
    <col min="7687" max="7936" width="10.33203125" style="13"/>
    <col min="7937" max="7937" width="8.6640625" style="13" customWidth="1"/>
    <col min="7938" max="7938" width="47.5546875" style="13" customWidth="1"/>
    <col min="7939" max="7939" width="13.33203125" style="13" customWidth="1"/>
    <col min="7940" max="7940" width="12.5546875" style="13" customWidth="1"/>
    <col min="7941" max="7941" width="12.44140625" style="13" customWidth="1"/>
    <col min="7942" max="7942" width="11.6640625" style="13" customWidth="1"/>
    <col min="7943" max="8192" width="10.33203125" style="13"/>
    <col min="8193" max="8193" width="8.6640625" style="13" customWidth="1"/>
    <col min="8194" max="8194" width="47.5546875" style="13" customWidth="1"/>
    <col min="8195" max="8195" width="13.33203125" style="13" customWidth="1"/>
    <col min="8196" max="8196" width="12.5546875" style="13" customWidth="1"/>
    <col min="8197" max="8197" width="12.44140625" style="13" customWidth="1"/>
    <col min="8198" max="8198" width="11.6640625" style="13" customWidth="1"/>
    <col min="8199" max="8448" width="10.33203125" style="13"/>
    <col min="8449" max="8449" width="8.6640625" style="13" customWidth="1"/>
    <col min="8450" max="8450" width="47.5546875" style="13" customWidth="1"/>
    <col min="8451" max="8451" width="13.33203125" style="13" customWidth="1"/>
    <col min="8452" max="8452" width="12.5546875" style="13" customWidth="1"/>
    <col min="8453" max="8453" width="12.44140625" style="13" customWidth="1"/>
    <col min="8454" max="8454" width="11.6640625" style="13" customWidth="1"/>
    <col min="8455" max="8704" width="10.33203125" style="13"/>
    <col min="8705" max="8705" width="8.6640625" style="13" customWidth="1"/>
    <col min="8706" max="8706" width="47.5546875" style="13" customWidth="1"/>
    <col min="8707" max="8707" width="13.33203125" style="13" customWidth="1"/>
    <col min="8708" max="8708" width="12.5546875" style="13" customWidth="1"/>
    <col min="8709" max="8709" width="12.44140625" style="13" customWidth="1"/>
    <col min="8710" max="8710" width="11.6640625" style="13" customWidth="1"/>
    <col min="8711" max="8960" width="10.33203125" style="13"/>
    <col min="8961" max="8961" width="8.6640625" style="13" customWidth="1"/>
    <col min="8962" max="8962" width="47.5546875" style="13" customWidth="1"/>
    <col min="8963" max="8963" width="13.33203125" style="13" customWidth="1"/>
    <col min="8964" max="8964" width="12.5546875" style="13" customWidth="1"/>
    <col min="8965" max="8965" width="12.44140625" style="13" customWidth="1"/>
    <col min="8966" max="8966" width="11.6640625" style="13" customWidth="1"/>
    <col min="8967" max="9216" width="10.33203125" style="13"/>
    <col min="9217" max="9217" width="8.6640625" style="13" customWidth="1"/>
    <col min="9218" max="9218" width="47.5546875" style="13" customWidth="1"/>
    <col min="9219" max="9219" width="13.33203125" style="13" customWidth="1"/>
    <col min="9220" max="9220" width="12.5546875" style="13" customWidth="1"/>
    <col min="9221" max="9221" width="12.44140625" style="13" customWidth="1"/>
    <col min="9222" max="9222" width="11.6640625" style="13" customWidth="1"/>
    <col min="9223" max="9472" width="10.33203125" style="13"/>
    <col min="9473" max="9473" width="8.6640625" style="13" customWidth="1"/>
    <col min="9474" max="9474" width="47.5546875" style="13" customWidth="1"/>
    <col min="9475" max="9475" width="13.33203125" style="13" customWidth="1"/>
    <col min="9476" max="9476" width="12.5546875" style="13" customWidth="1"/>
    <col min="9477" max="9477" width="12.44140625" style="13" customWidth="1"/>
    <col min="9478" max="9478" width="11.6640625" style="13" customWidth="1"/>
    <col min="9479" max="9728" width="10.33203125" style="13"/>
    <col min="9729" max="9729" width="8.6640625" style="13" customWidth="1"/>
    <col min="9730" max="9730" width="47.5546875" style="13" customWidth="1"/>
    <col min="9731" max="9731" width="13.33203125" style="13" customWidth="1"/>
    <col min="9732" max="9732" width="12.5546875" style="13" customWidth="1"/>
    <col min="9733" max="9733" width="12.44140625" style="13" customWidth="1"/>
    <col min="9734" max="9734" width="11.6640625" style="13" customWidth="1"/>
    <col min="9735" max="9984" width="10.33203125" style="13"/>
    <col min="9985" max="9985" width="8.6640625" style="13" customWidth="1"/>
    <col min="9986" max="9986" width="47.5546875" style="13" customWidth="1"/>
    <col min="9987" max="9987" width="13.33203125" style="13" customWidth="1"/>
    <col min="9988" max="9988" width="12.5546875" style="13" customWidth="1"/>
    <col min="9989" max="9989" width="12.44140625" style="13" customWidth="1"/>
    <col min="9990" max="9990" width="11.6640625" style="13" customWidth="1"/>
    <col min="9991" max="10240" width="10.33203125" style="13"/>
    <col min="10241" max="10241" width="8.6640625" style="13" customWidth="1"/>
    <col min="10242" max="10242" width="47.5546875" style="13" customWidth="1"/>
    <col min="10243" max="10243" width="13.33203125" style="13" customWidth="1"/>
    <col min="10244" max="10244" width="12.5546875" style="13" customWidth="1"/>
    <col min="10245" max="10245" width="12.44140625" style="13" customWidth="1"/>
    <col min="10246" max="10246" width="11.6640625" style="13" customWidth="1"/>
    <col min="10247" max="10496" width="10.33203125" style="13"/>
    <col min="10497" max="10497" width="8.6640625" style="13" customWidth="1"/>
    <col min="10498" max="10498" width="47.5546875" style="13" customWidth="1"/>
    <col min="10499" max="10499" width="13.33203125" style="13" customWidth="1"/>
    <col min="10500" max="10500" width="12.5546875" style="13" customWidth="1"/>
    <col min="10501" max="10501" width="12.44140625" style="13" customWidth="1"/>
    <col min="10502" max="10502" width="11.6640625" style="13" customWidth="1"/>
    <col min="10503" max="10752" width="10.33203125" style="13"/>
    <col min="10753" max="10753" width="8.6640625" style="13" customWidth="1"/>
    <col min="10754" max="10754" width="47.5546875" style="13" customWidth="1"/>
    <col min="10755" max="10755" width="13.33203125" style="13" customWidth="1"/>
    <col min="10756" max="10756" width="12.5546875" style="13" customWidth="1"/>
    <col min="10757" max="10757" width="12.44140625" style="13" customWidth="1"/>
    <col min="10758" max="10758" width="11.6640625" style="13" customWidth="1"/>
    <col min="10759" max="11008" width="10.33203125" style="13"/>
    <col min="11009" max="11009" width="8.6640625" style="13" customWidth="1"/>
    <col min="11010" max="11010" width="47.5546875" style="13" customWidth="1"/>
    <col min="11011" max="11011" width="13.33203125" style="13" customWidth="1"/>
    <col min="11012" max="11012" width="12.5546875" style="13" customWidth="1"/>
    <col min="11013" max="11013" width="12.44140625" style="13" customWidth="1"/>
    <col min="11014" max="11014" width="11.6640625" style="13" customWidth="1"/>
    <col min="11015" max="11264" width="10.33203125" style="13"/>
    <col min="11265" max="11265" width="8.6640625" style="13" customWidth="1"/>
    <col min="11266" max="11266" width="47.5546875" style="13" customWidth="1"/>
    <col min="11267" max="11267" width="13.33203125" style="13" customWidth="1"/>
    <col min="11268" max="11268" width="12.5546875" style="13" customWidth="1"/>
    <col min="11269" max="11269" width="12.44140625" style="13" customWidth="1"/>
    <col min="11270" max="11270" width="11.6640625" style="13" customWidth="1"/>
    <col min="11271" max="11520" width="10.33203125" style="13"/>
    <col min="11521" max="11521" width="8.6640625" style="13" customWidth="1"/>
    <col min="11522" max="11522" width="47.5546875" style="13" customWidth="1"/>
    <col min="11523" max="11523" width="13.33203125" style="13" customWidth="1"/>
    <col min="11524" max="11524" width="12.5546875" style="13" customWidth="1"/>
    <col min="11525" max="11525" width="12.44140625" style="13" customWidth="1"/>
    <col min="11526" max="11526" width="11.6640625" style="13" customWidth="1"/>
    <col min="11527" max="11776" width="10.33203125" style="13"/>
    <col min="11777" max="11777" width="8.6640625" style="13" customWidth="1"/>
    <col min="11778" max="11778" width="47.5546875" style="13" customWidth="1"/>
    <col min="11779" max="11779" width="13.33203125" style="13" customWidth="1"/>
    <col min="11780" max="11780" width="12.5546875" style="13" customWidth="1"/>
    <col min="11781" max="11781" width="12.44140625" style="13" customWidth="1"/>
    <col min="11782" max="11782" width="11.6640625" style="13" customWidth="1"/>
    <col min="11783" max="12032" width="10.33203125" style="13"/>
    <col min="12033" max="12033" width="8.6640625" style="13" customWidth="1"/>
    <col min="12034" max="12034" width="47.5546875" style="13" customWidth="1"/>
    <col min="12035" max="12035" width="13.33203125" style="13" customWidth="1"/>
    <col min="12036" max="12036" width="12.5546875" style="13" customWidth="1"/>
    <col min="12037" max="12037" width="12.44140625" style="13" customWidth="1"/>
    <col min="12038" max="12038" width="11.6640625" style="13" customWidth="1"/>
    <col min="12039" max="12288" width="10.33203125" style="13"/>
    <col min="12289" max="12289" width="8.6640625" style="13" customWidth="1"/>
    <col min="12290" max="12290" width="47.5546875" style="13" customWidth="1"/>
    <col min="12291" max="12291" width="13.33203125" style="13" customWidth="1"/>
    <col min="12292" max="12292" width="12.5546875" style="13" customWidth="1"/>
    <col min="12293" max="12293" width="12.44140625" style="13" customWidth="1"/>
    <col min="12294" max="12294" width="11.6640625" style="13" customWidth="1"/>
    <col min="12295" max="12544" width="10.33203125" style="13"/>
    <col min="12545" max="12545" width="8.6640625" style="13" customWidth="1"/>
    <col min="12546" max="12546" width="47.5546875" style="13" customWidth="1"/>
    <col min="12547" max="12547" width="13.33203125" style="13" customWidth="1"/>
    <col min="12548" max="12548" width="12.5546875" style="13" customWidth="1"/>
    <col min="12549" max="12549" width="12.44140625" style="13" customWidth="1"/>
    <col min="12550" max="12550" width="11.6640625" style="13" customWidth="1"/>
    <col min="12551" max="12800" width="10.33203125" style="13"/>
    <col min="12801" max="12801" width="8.6640625" style="13" customWidth="1"/>
    <col min="12802" max="12802" width="47.5546875" style="13" customWidth="1"/>
    <col min="12803" max="12803" width="13.33203125" style="13" customWidth="1"/>
    <col min="12804" max="12804" width="12.5546875" style="13" customWidth="1"/>
    <col min="12805" max="12805" width="12.44140625" style="13" customWidth="1"/>
    <col min="12806" max="12806" width="11.6640625" style="13" customWidth="1"/>
    <col min="12807" max="13056" width="10.33203125" style="13"/>
    <col min="13057" max="13057" width="8.6640625" style="13" customWidth="1"/>
    <col min="13058" max="13058" width="47.5546875" style="13" customWidth="1"/>
    <col min="13059" max="13059" width="13.33203125" style="13" customWidth="1"/>
    <col min="13060" max="13060" width="12.5546875" style="13" customWidth="1"/>
    <col min="13061" max="13061" width="12.44140625" style="13" customWidth="1"/>
    <col min="13062" max="13062" width="11.6640625" style="13" customWidth="1"/>
    <col min="13063" max="13312" width="10.33203125" style="13"/>
    <col min="13313" max="13313" width="8.6640625" style="13" customWidth="1"/>
    <col min="13314" max="13314" width="47.5546875" style="13" customWidth="1"/>
    <col min="13315" max="13315" width="13.33203125" style="13" customWidth="1"/>
    <col min="13316" max="13316" width="12.5546875" style="13" customWidth="1"/>
    <col min="13317" max="13317" width="12.44140625" style="13" customWidth="1"/>
    <col min="13318" max="13318" width="11.6640625" style="13" customWidth="1"/>
    <col min="13319" max="13568" width="10.33203125" style="13"/>
    <col min="13569" max="13569" width="8.6640625" style="13" customWidth="1"/>
    <col min="13570" max="13570" width="47.5546875" style="13" customWidth="1"/>
    <col min="13571" max="13571" width="13.33203125" style="13" customWidth="1"/>
    <col min="13572" max="13572" width="12.5546875" style="13" customWidth="1"/>
    <col min="13573" max="13573" width="12.44140625" style="13" customWidth="1"/>
    <col min="13574" max="13574" width="11.6640625" style="13" customWidth="1"/>
    <col min="13575" max="13824" width="10.33203125" style="13"/>
    <col min="13825" max="13825" width="8.6640625" style="13" customWidth="1"/>
    <col min="13826" max="13826" width="47.5546875" style="13" customWidth="1"/>
    <col min="13827" max="13827" width="13.33203125" style="13" customWidth="1"/>
    <col min="13828" max="13828" width="12.5546875" style="13" customWidth="1"/>
    <col min="13829" max="13829" width="12.44140625" style="13" customWidth="1"/>
    <col min="13830" max="13830" width="11.6640625" style="13" customWidth="1"/>
    <col min="13831" max="14080" width="10.33203125" style="13"/>
    <col min="14081" max="14081" width="8.6640625" style="13" customWidth="1"/>
    <col min="14082" max="14082" width="47.5546875" style="13" customWidth="1"/>
    <col min="14083" max="14083" width="13.33203125" style="13" customWidth="1"/>
    <col min="14084" max="14084" width="12.5546875" style="13" customWidth="1"/>
    <col min="14085" max="14085" width="12.44140625" style="13" customWidth="1"/>
    <col min="14086" max="14086" width="11.6640625" style="13" customWidth="1"/>
    <col min="14087" max="14336" width="10.33203125" style="13"/>
    <col min="14337" max="14337" width="8.6640625" style="13" customWidth="1"/>
    <col min="14338" max="14338" width="47.5546875" style="13" customWidth="1"/>
    <col min="14339" max="14339" width="13.33203125" style="13" customWidth="1"/>
    <col min="14340" max="14340" width="12.5546875" style="13" customWidth="1"/>
    <col min="14341" max="14341" width="12.44140625" style="13" customWidth="1"/>
    <col min="14342" max="14342" width="11.6640625" style="13" customWidth="1"/>
    <col min="14343" max="14592" width="10.33203125" style="13"/>
    <col min="14593" max="14593" width="8.6640625" style="13" customWidth="1"/>
    <col min="14594" max="14594" width="47.5546875" style="13" customWidth="1"/>
    <col min="14595" max="14595" width="13.33203125" style="13" customWidth="1"/>
    <col min="14596" max="14596" width="12.5546875" style="13" customWidth="1"/>
    <col min="14597" max="14597" width="12.44140625" style="13" customWidth="1"/>
    <col min="14598" max="14598" width="11.6640625" style="13" customWidth="1"/>
    <col min="14599" max="14848" width="10.33203125" style="13"/>
    <col min="14849" max="14849" width="8.6640625" style="13" customWidth="1"/>
    <col min="14850" max="14850" width="47.5546875" style="13" customWidth="1"/>
    <col min="14851" max="14851" width="13.33203125" style="13" customWidth="1"/>
    <col min="14852" max="14852" width="12.5546875" style="13" customWidth="1"/>
    <col min="14853" max="14853" width="12.44140625" style="13" customWidth="1"/>
    <col min="14854" max="14854" width="11.6640625" style="13" customWidth="1"/>
    <col min="14855" max="15104" width="10.33203125" style="13"/>
    <col min="15105" max="15105" width="8.6640625" style="13" customWidth="1"/>
    <col min="15106" max="15106" width="47.5546875" style="13" customWidth="1"/>
    <col min="15107" max="15107" width="13.33203125" style="13" customWidth="1"/>
    <col min="15108" max="15108" width="12.5546875" style="13" customWidth="1"/>
    <col min="15109" max="15109" width="12.44140625" style="13" customWidth="1"/>
    <col min="15110" max="15110" width="11.6640625" style="13" customWidth="1"/>
    <col min="15111" max="15360" width="10.33203125" style="13"/>
    <col min="15361" max="15361" width="8.6640625" style="13" customWidth="1"/>
    <col min="15362" max="15362" width="47.5546875" style="13" customWidth="1"/>
    <col min="15363" max="15363" width="13.33203125" style="13" customWidth="1"/>
    <col min="15364" max="15364" width="12.5546875" style="13" customWidth="1"/>
    <col min="15365" max="15365" width="12.44140625" style="13" customWidth="1"/>
    <col min="15366" max="15366" width="11.6640625" style="13" customWidth="1"/>
    <col min="15367" max="15616" width="10.33203125" style="13"/>
    <col min="15617" max="15617" width="8.6640625" style="13" customWidth="1"/>
    <col min="15618" max="15618" width="47.5546875" style="13" customWidth="1"/>
    <col min="15619" max="15619" width="13.33203125" style="13" customWidth="1"/>
    <col min="15620" max="15620" width="12.5546875" style="13" customWidth="1"/>
    <col min="15621" max="15621" width="12.44140625" style="13" customWidth="1"/>
    <col min="15622" max="15622" width="11.6640625" style="13" customWidth="1"/>
    <col min="15623" max="15872" width="10.33203125" style="13"/>
    <col min="15873" max="15873" width="8.6640625" style="13" customWidth="1"/>
    <col min="15874" max="15874" width="47.5546875" style="13" customWidth="1"/>
    <col min="15875" max="15875" width="13.33203125" style="13" customWidth="1"/>
    <col min="15876" max="15876" width="12.5546875" style="13" customWidth="1"/>
    <col min="15877" max="15877" width="12.44140625" style="13" customWidth="1"/>
    <col min="15878" max="15878" width="11.6640625" style="13" customWidth="1"/>
    <col min="15879" max="16128" width="10.33203125" style="13"/>
    <col min="16129" max="16129" width="8.6640625" style="13" customWidth="1"/>
    <col min="16130" max="16130" width="47.5546875" style="13" customWidth="1"/>
    <col min="16131" max="16131" width="13.33203125" style="13" customWidth="1"/>
    <col min="16132" max="16132" width="12.5546875" style="13" customWidth="1"/>
    <col min="16133" max="16133" width="12.44140625" style="13" customWidth="1"/>
    <col min="16134" max="16134" width="11.6640625" style="13" customWidth="1"/>
    <col min="16135" max="16384" width="10.33203125" style="13"/>
  </cols>
  <sheetData>
    <row r="1" spans="1:6" s="2" customFormat="1" ht="19.5" customHeight="1">
      <c r="A1" s="1"/>
      <c r="B1" s="258" t="s">
        <v>35</v>
      </c>
      <c r="C1" s="258"/>
      <c r="D1" s="258"/>
      <c r="E1" s="258"/>
      <c r="F1" s="258"/>
    </row>
    <row r="2" spans="1:6" s="2" customFormat="1" ht="19.5" customHeight="1">
      <c r="A2" s="1"/>
      <c r="B2" s="254"/>
      <c r="C2" s="254"/>
      <c r="D2" s="254"/>
      <c r="E2" s="254"/>
      <c r="F2" s="254"/>
    </row>
    <row r="3" spans="1:6" s="2" customFormat="1" ht="19.5" customHeight="1">
      <c r="A3" s="1"/>
      <c r="B3" s="251"/>
      <c r="C3" s="251"/>
      <c r="D3" s="251"/>
      <c r="E3" s="251"/>
      <c r="F3" s="251"/>
    </row>
    <row r="4" spans="1:6" s="2" customFormat="1" ht="14.25" customHeight="1">
      <c r="A4" s="259" t="s">
        <v>7</v>
      </c>
      <c r="B4" s="262" t="s">
        <v>36</v>
      </c>
      <c r="C4" s="259" t="s">
        <v>8</v>
      </c>
      <c r="D4" s="262" t="s">
        <v>9</v>
      </c>
      <c r="E4" s="47"/>
      <c r="F4" s="48"/>
    </row>
    <row r="5" spans="1:6" s="2" customFormat="1">
      <c r="A5" s="260"/>
      <c r="B5" s="263"/>
      <c r="C5" s="265"/>
      <c r="D5" s="267"/>
      <c r="E5" s="269" t="s">
        <v>10</v>
      </c>
      <c r="F5" s="270"/>
    </row>
    <row r="6" spans="1:6" s="2" customFormat="1" ht="11.4" customHeight="1">
      <c r="A6" s="261"/>
      <c r="B6" s="264"/>
      <c r="C6" s="266"/>
      <c r="D6" s="268"/>
      <c r="E6" s="46" t="s">
        <v>11</v>
      </c>
      <c r="F6" s="3" t="s">
        <v>12</v>
      </c>
    </row>
    <row r="7" spans="1:6" s="2" customFormat="1" ht="10.8" customHeight="1">
      <c r="A7" s="4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</row>
    <row r="8" spans="1:6" s="66" customFormat="1" ht="13.8" customHeight="1">
      <c r="A8" s="149" t="s">
        <v>1</v>
      </c>
      <c r="B8" s="79" t="s">
        <v>49</v>
      </c>
      <c r="C8" s="6">
        <v>368738.28</v>
      </c>
      <c r="D8" s="6">
        <f t="shared" ref="D8:D19" si="0">+E8+F8</f>
        <v>6824</v>
      </c>
      <c r="E8" s="6">
        <f>E9</f>
        <v>6824</v>
      </c>
      <c r="F8" s="6"/>
    </row>
    <row r="9" spans="1:6" s="66" customFormat="1" ht="13.8" customHeight="1">
      <c r="A9" s="141" t="s">
        <v>91</v>
      </c>
      <c r="B9" s="140" t="s">
        <v>92</v>
      </c>
      <c r="C9" s="5"/>
      <c r="D9" s="7">
        <f t="shared" si="0"/>
        <v>6824</v>
      </c>
      <c r="E9" s="7">
        <f>SUM(E10:E12)</f>
        <v>6824</v>
      </c>
      <c r="F9" s="7"/>
    </row>
    <row r="10" spans="1:6" s="66" customFormat="1" ht="22.8">
      <c r="A10" s="141"/>
      <c r="B10" s="142" t="s">
        <v>93</v>
      </c>
      <c r="C10" s="5"/>
      <c r="D10" s="7">
        <f t="shared" si="0"/>
        <v>12</v>
      </c>
      <c r="E10" s="7">
        <v>12</v>
      </c>
      <c r="F10" s="7"/>
    </row>
    <row r="11" spans="1:6" s="66" customFormat="1" ht="13.8" customHeight="1">
      <c r="A11" s="141"/>
      <c r="B11" s="142" t="s">
        <v>87</v>
      </c>
      <c r="C11" s="5"/>
      <c r="D11" s="7">
        <f t="shared" si="0"/>
        <v>6084</v>
      </c>
      <c r="E11" s="7">
        <v>6084</v>
      </c>
      <c r="F11" s="7"/>
    </row>
    <row r="12" spans="1:6" s="66" customFormat="1" ht="13.8" customHeight="1">
      <c r="A12" s="141"/>
      <c r="B12" s="150" t="s">
        <v>94</v>
      </c>
      <c r="C12" s="5"/>
      <c r="D12" s="7">
        <f t="shared" si="0"/>
        <v>728</v>
      </c>
      <c r="E12" s="7">
        <v>728</v>
      </c>
      <c r="F12" s="7"/>
    </row>
    <row r="13" spans="1:6" s="66" customFormat="1" ht="13.8" customHeight="1">
      <c r="A13" s="149" t="s">
        <v>95</v>
      </c>
      <c r="B13" s="79" t="s">
        <v>98</v>
      </c>
      <c r="C13" s="6">
        <v>45245</v>
      </c>
      <c r="D13" s="6">
        <f t="shared" si="0"/>
        <v>8880</v>
      </c>
      <c r="E13" s="6">
        <f>E14</f>
        <v>8880</v>
      </c>
      <c r="F13" s="6"/>
    </row>
    <row r="14" spans="1:6" s="66" customFormat="1" ht="13.8" customHeight="1">
      <c r="A14" s="141" t="s">
        <v>96</v>
      </c>
      <c r="B14" s="85" t="s">
        <v>97</v>
      </c>
      <c r="C14" s="5"/>
      <c r="D14" s="7">
        <f t="shared" si="0"/>
        <v>8880</v>
      </c>
      <c r="E14" s="7">
        <f>SUM(E15:E15)</f>
        <v>8880</v>
      </c>
      <c r="F14" s="7"/>
    </row>
    <row r="15" spans="1:6" s="66" customFormat="1" ht="13.8" customHeight="1">
      <c r="A15" s="141"/>
      <c r="B15" s="142" t="s">
        <v>99</v>
      </c>
      <c r="C15" s="5"/>
      <c r="D15" s="7">
        <f t="shared" si="0"/>
        <v>8880</v>
      </c>
      <c r="E15" s="7">
        <v>8880</v>
      </c>
      <c r="F15" s="7"/>
    </row>
    <row r="16" spans="1:6" s="66" customFormat="1" ht="13.8" customHeight="1">
      <c r="A16" s="149" t="s">
        <v>100</v>
      </c>
      <c r="B16" s="97" t="s">
        <v>53</v>
      </c>
      <c r="C16" s="6">
        <v>59100</v>
      </c>
      <c r="D16" s="6">
        <f t="shared" si="0"/>
        <v>2360</v>
      </c>
      <c r="E16" s="6">
        <f>E17</f>
        <v>2360</v>
      </c>
      <c r="F16" s="6"/>
    </row>
    <row r="17" spans="1:6" s="66" customFormat="1" ht="13.8" customHeight="1">
      <c r="A17" s="141" t="s">
        <v>101</v>
      </c>
      <c r="B17" s="85" t="s">
        <v>102</v>
      </c>
      <c r="C17" s="5"/>
      <c r="D17" s="7">
        <f t="shared" si="0"/>
        <v>2360</v>
      </c>
      <c r="E17" s="7">
        <f>SUM(E18:E19)</f>
        <v>2360</v>
      </c>
      <c r="F17" s="7"/>
    </row>
    <row r="18" spans="1:6" s="66" customFormat="1" ht="13.8" customHeight="1">
      <c r="A18" s="141"/>
      <c r="B18" s="142" t="s">
        <v>87</v>
      </c>
      <c r="C18" s="5"/>
      <c r="D18" s="7">
        <f t="shared" si="0"/>
        <v>329</v>
      </c>
      <c r="E18" s="7">
        <v>329</v>
      </c>
      <c r="F18" s="7"/>
    </row>
    <row r="19" spans="1:6" s="66" customFormat="1" ht="13.8" customHeight="1">
      <c r="A19" s="141"/>
      <c r="B19" s="142" t="s">
        <v>110</v>
      </c>
      <c r="C19" s="5"/>
      <c r="D19" s="7">
        <f t="shared" si="0"/>
        <v>2031</v>
      </c>
      <c r="E19" s="7">
        <v>2031</v>
      </c>
      <c r="F19" s="7"/>
    </row>
    <row r="20" spans="1:6" s="66" customFormat="1" ht="13.8" customHeight="1">
      <c r="A20" s="149" t="s">
        <v>103</v>
      </c>
      <c r="B20" s="97" t="s">
        <v>111</v>
      </c>
      <c r="C20" s="6"/>
      <c r="D20" s="6">
        <f t="shared" ref="D20:D21" si="1">+E20+F20</f>
        <v>7151</v>
      </c>
      <c r="E20" s="6"/>
      <c r="F20" s="6">
        <f>F21</f>
        <v>7151</v>
      </c>
    </row>
    <row r="21" spans="1:6" s="66" customFormat="1" ht="13.8" customHeight="1">
      <c r="A21" s="141" t="s">
        <v>104</v>
      </c>
      <c r="B21" s="85" t="s">
        <v>105</v>
      </c>
      <c r="C21" s="5"/>
      <c r="D21" s="7">
        <f t="shared" si="1"/>
        <v>7151</v>
      </c>
      <c r="E21" s="7"/>
      <c r="F21" s="7">
        <f>SUM(F22:F22)</f>
        <v>7151</v>
      </c>
    </row>
    <row r="22" spans="1:6" s="66" customFormat="1" ht="13.8" customHeight="1">
      <c r="A22" s="141"/>
      <c r="B22" s="142" t="s">
        <v>209</v>
      </c>
      <c r="C22" s="5"/>
      <c r="D22" s="7">
        <f t="shared" ref="D22" si="2">+E22+F22</f>
        <v>7151</v>
      </c>
      <c r="E22" s="7"/>
      <c r="F22" s="7">
        <v>7151</v>
      </c>
    </row>
    <row r="23" spans="1:6" s="66" customFormat="1" ht="36">
      <c r="A23" s="49">
        <v>756</v>
      </c>
      <c r="B23" s="139" t="s">
        <v>72</v>
      </c>
      <c r="C23" s="6">
        <v>6502151</v>
      </c>
      <c r="D23" s="6">
        <f t="shared" ref="D23:D44" si="3">+E23+F23</f>
        <v>173194.21</v>
      </c>
      <c r="E23" s="6">
        <f>E24+E26+E30+E36+E39</f>
        <v>173194.21</v>
      </c>
      <c r="F23" s="6"/>
    </row>
    <row r="24" spans="1:6" s="66" customFormat="1" ht="13.8" customHeight="1">
      <c r="A24" s="50">
        <v>75601</v>
      </c>
      <c r="B24" s="140" t="s">
        <v>106</v>
      </c>
      <c r="C24" s="5"/>
      <c r="D24" s="7">
        <f t="shared" ref="D24:D25" si="4">+E24+F24</f>
        <v>9</v>
      </c>
      <c r="E24" s="7">
        <f>SUM(E25)</f>
        <v>9</v>
      </c>
      <c r="F24" s="7"/>
    </row>
    <row r="25" spans="1:6" s="66" customFormat="1" ht="22.8">
      <c r="A25" s="141"/>
      <c r="B25" s="143" t="s">
        <v>80</v>
      </c>
      <c r="C25" s="5"/>
      <c r="D25" s="7">
        <f t="shared" si="4"/>
        <v>9</v>
      </c>
      <c r="E25" s="7">
        <v>9</v>
      </c>
      <c r="F25" s="7"/>
    </row>
    <row r="26" spans="1:6" s="66" customFormat="1" ht="34.200000000000003">
      <c r="A26" s="50">
        <v>75615</v>
      </c>
      <c r="B26" s="140" t="s">
        <v>73</v>
      </c>
      <c r="C26" s="5"/>
      <c r="D26" s="7">
        <f t="shared" si="3"/>
        <v>108684</v>
      </c>
      <c r="E26" s="7">
        <f>SUM(E27:E29)</f>
        <v>108684</v>
      </c>
      <c r="F26" s="7"/>
    </row>
    <row r="27" spans="1:6" s="66" customFormat="1" ht="13.8" customHeight="1">
      <c r="A27" s="141"/>
      <c r="B27" s="142" t="s">
        <v>74</v>
      </c>
      <c r="C27" s="5"/>
      <c r="D27" s="7">
        <f t="shared" si="3"/>
        <v>100000</v>
      </c>
      <c r="E27" s="7">
        <v>100000</v>
      </c>
      <c r="F27" s="7"/>
    </row>
    <row r="28" spans="1:6" s="66" customFormat="1" ht="13.8" customHeight="1">
      <c r="A28" s="141"/>
      <c r="B28" s="142" t="s">
        <v>75</v>
      </c>
      <c r="C28" s="5"/>
      <c r="D28" s="7">
        <f t="shared" si="3"/>
        <v>8184</v>
      </c>
      <c r="E28" s="7">
        <v>8184</v>
      </c>
      <c r="F28" s="7"/>
    </row>
    <row r="29" spans="1:6" s="66" customFormat="1" ht="22.8">
      <c r="A29" s="141"/>
      <c r="B29" s="143" t="s">
        <v>80</v>
      </c>
      <c r="C29" s="5"/>
      <c r="D29" s="7">
        <f t="shared" si="3"/>
        <v>500</v>
      </c>
      <c r="E29" s="7">
        <v>500</v>
      </c>
      <c r="F29" s="7"/>
    </row>
    <row r="30" spans="1:6" s="66" customFormat="1" ht="36" customHeight="1">
      <c r="A30" s="50">
        <v>75616</v>
      </c>
      <c r="B30" s="140" t="s">
        <v>77</v>
      </c>
      <c r="C30" s="5"/>
      <c r="D30" s="7">
        <f t="shared" si="3"/>
        <v>45000</v>
      </c>
      <c r="E30" s="7">
        <f>SUM(E31:E35)</f>
        <v>45000</v>
      </c>
      <c r="F30" s="7"/>
    </row>
    <row r="31" spans="1:6" s="66" customFormat="1" ht="13.8" customHeight="1">
      <c r="A31" s="141"/>
      <c r="B31" s="142" t="s">
        <v>75</v>
      </c>
      <c r="C31" s="5"/>
      <c r="D31" s="7">
        <f t="shared" si="3"/>
        <v>10000</v>
      </c>
      <c r="E31" s="7">
        <v>10000</v>
      </c>
      <c r="F31" s="7"/>
    </row>
    <row r="32" spans="1:6" s="66" customFormat="1" ht="13.8" customHeight="1">
      <c r="A32" s="141"/>
      <c r="B32" s="142" t="s">
        <v>76</v>
      </c>
      <c r="C32" s="5"/>
      <c r="D32" s="7">
        <f t="shared" si="3"/>
        <v>2000</v>
      </c>
      <c r="E32" s="7">
        <v>2000</v>
      </c>
      <c r="F32" s="7"/>
    </row>
    <row r="33" spans="1:6" s="66" customFormat="1" ht="13.8" customHeight="1">
      <c r="A33" s="141"/>
      <c r="B33" s="143" t="s">
        <v>78</v>
      </c>
      <c r="C33" s="5"/>
      <c r="D33" s="7">
        <f t="shared" si="3"/>
        <v>6000</v>
      </c>
      <c r="E33" s="7">
        <v>6000</v>
      </c>
      <c r="F33" s="7"/>
    </row>
    <row r="34" spans="1:6" s="66" customFormat="1" ht="13.8" customHeight="1">
      <c r="A34" s="141"/>
      <c r="B34" s="143" t="s">
        <v>79</v>
      </c>
      <c r="C34" s="5"/>
      <c r="D34" s="7">
        <f t="shared" si="3"/>
        <v>29000</v>
      </c>
      <c r="E34" s="7">
        <v>29000</v>
      </c>
      <c r="F34" s="7"/>
    </row>
    <row r="35" spans="1:6" s="66" customFormat="1" ht="22.8">
      <c r="A35" s="141"/>
      <c r="B35" s="142" t="s">
        <v>93</v>
      </c>
      <c r="C35" s="5"/>
      <c r="D35" s="7">
        <f t="shared" si="3"/>
        <v>-2000</v>
      </c>
      <c r="E35" s="7">
        <v>-2000</v>
      </c>
      <c r="F35" s="7"/>
    </row>
    <row r="36" spans="1:6" s="66" customFormat="1" ht="22.8">
      <c r="A36" s="50">
        <v>75618</v>
      </c>
      <c r="B36" s="144" t="s">
        <v>81</v>
      </c>
      <c r="C36" s="5"/>
      <c r="D36" s="7">
        <f t="shared" si="3"/>
        <v>1501.21</v>
      </c>
      <c r="E36" s="7">
        <f>SUM(E37:E38)</f>
        <v>1501.21</v>
      </c>
      <c r="F36" s="7"/>
    </row>
    <row r="37" spans="1:6" s="66" customFormat="1" ht="13.8" customHeight="1">
      <c r="A37" s="141"/>
      <c r="B37" s="144" t="s">
        <v>82</v>
      </c>
      <c r="C37" s="5"/>
      <c r="D37" s="7">
        <f t="shared" si="3"/>
        <v>1500</v>
      </c>
      <c r="E37" s="7">
        <v>1500</v>
      </c>
      <c r="F37" s="7"/>
    </row>
    <row r="38" spans="1:6" s="66" customFormat="1" ht="22.8">
      <c r="A38" s="141"/>
      <c r="B38" s="143" t="s">
        <v>80</v>
      </c>
      <c r="C38" s="5"/>
      <c r="D38" s="7">
        <f t="shared" ref="D38" si="5">+E38+F38</f>
        <v>1.21</v>
      </c>
      <c r="E38" s="7">
        <v>1.21</v>
      </c>
      <c r="F38" s="7"/>
    </row>
    <row r="39" spans="1:6" s="66" customFormat="1" ht="22.8">
      <c r="A39" s="50">
        <v>75621</v>
      </c>
      <c r="B39" s="144" t="s">
        <v>83</v>
      </c>
      <c r="C39" s="5"/>
      <c r="D39" s="7">
        <f t="shared" si="3"/>
        <v>18000</v>
      </c>
      <c r="E39" s="7">
        <f>SUM(E40:E40)</f>
        <v>18000</v>
      </c>
      <c r="F39" s="7"/>
    </row>
    <row r="40" spans="1:6" s="66" customFormat="1" ht="13.8" customHeight="1">
      <c r="A40" s="141"/>
      <c r="B40" s="144" t="s">
        <v>84</v>
      </c>
      <c r="C40" s="5"/>
      <c r="D40" s="7">
        <f t="shared" si="3"/>
        <v>18000</v>
      </c>
      <c r="E40" s="7">
        <v>18000</v>
      </c>
      <c r="F40" s="7"/>
    </row>
    <row r="41" spans="1:6" s="66" customFormat="1" ht="13.8" customHeight="1">
      <c r="A41" s="64">
        <v>758</v>
      </c>
      <c r="B41" s="55" t="s">
        <v>205</v>
      </c>
      <c r="C41" s="6">
        <v>7616746</v>
      </c>
      <c r="D41" s="6">
        <f>+E42</f>
        <v>7000</v>
      </c>
      <c r="E41" s="6">
        <f>E42</f>
        <v>7000</v>
      </c>
      <c r="F41" s="6"/>
    </row>
    <row r="42" spans="1:6" s="2" customFormat="1" ht="13.8" customHeight="1">
      <c r="A42" s="145" t="s">
        <v>206</v>
      </c>
      <c r="B42" s="146" t="s">
        <v>210</v>
      </c>
      <c r="C42" s="5"/>
      <c r="D42" s="7">
        <f>D43</f>
        <v>7000</v>
      </c>
      <c r="E42" s="7">
        <f>E43</f>
        <v>7000</v>
      </c>
      <c r="F42" s="7"/>
    </row>
    <row r="43" spans="1:6" s="66" customFormat="1" ht="13.8" customHeight="1">
      <c r="A43" s="141"/>
      <c r="B43" s="150" t="s">
        <v>94</v>
      </c>
      <c r="C43" s="5"/>
      <c r="D43" s="7">
        <f t="shared" ref="D43" si="6">+E43+F43</f>
        <v>7000</v>
      </c>
      <c r="E43" s="7">
        <v>7000</v>
      </c>
      <c r="F43" s="7"/>
    </row>
    <row r="44" spans="1:6" s="66" customFormat="1" ht="13.8" customHeight="1">
      <c r="A44" s="64">
        <v>801</v>
      </c>
      <c r="B44" s="55" t="s">
        <v>37</v>
      </c>
      <c r="C44" s="6">
        <v>794530</v>
      </c>
      <c r="D44" s="6">
        <f t="shared" si="3"/>
        <v>11500</v>
      </c>
      <c r="E44" s="6">
        <f>E45+E47</f>
        <v>11500</v>
      </c>
      <c r="F44" s="6"/>
    </row>
    <row r="45" spans="1:6" s="2" customFormat="1" ht="13.8" customHeight="1">
      <c r="A45" s="145" t="s">
        <v>107</v>
      </c>
      <c r="B45" s="146" t="s">
        <v>112</v>
      </c>
      <c r="C45" s="5"/>
      <c r="D45" s="7">
        <f>D46</f>
        <v>6500</v>
      </c>
      <c r="E45" s="7">
        <f>E46</f>
        <v>6500</v>
      </c>
      <c r="F45" s="7"/>
    </row>
    <row r="46" spans="1:6" s="66" customFormat="1" ht="13.8" customHeight="1">
      <c r="A46" s="141"/>
      <c r="B46" s="147" t="s">
        <v>108</v>
      </c>
      <c r="C46" s="5"/>
      <c r="D46" s="7">
        <f t="shared" ref="D46:D62" si="7">+E46+F46</f>
        <v>6500</v>
      </c>
      <c r="E46" s="7">
        <v>6500</v>
      </c>
      <c r="F46" s="7"/>
    </row>
    <row r="47" spans="1:6" s="2" customFormat="1" ht="13.8" customHeight="1">
      <c r="A47" s="145" t="s">
        <v>85</v>
      </c>
      <c r="B47" s="146" t="s">
        <v>86</v>
      </c>
      <c r="C47" s="5"/>
      <c r="D47" s="7">
        <f>D48</f>
        <v>5000</v>
      </c>
      <c r="E47" s="7">
        <f>E48</f>
        <v>5000</v>
      </c>
      <c r="F47" s="7"/>
    </row>
    <row r="48" spans="1:6" s="66" customFormat="1" ht="13.8" customHeight="1">
      <c r="A48" s="141"/>
      <c r="B48" s="142" t="s">
        <v>87</v>
      </c>
      <c r="C48" s="5"/>
      <c r="D48" s="7">
        <f t="shared" si="7"/>
        <v>5000</v>
      </c>
      <c r="E48" s="7">
        <v>5000</v>
      </c>
      <c r="F48" s="7"/>
    </row>
    <row r="49" spans="1:7" s="66" customFormat="1" ht="13.8" customHeight="1">
      <c r="A49" s="64">
        <v>855</v>
      </c>
      <c r="B49" s="65" t="s">
        <v>43</v>
      </c>
      <c r="C49" s="6">
        <v>6578553</v>
      </c>
      <c r="D49" s="6">
        <f t="shared" si="7"/>
        <v>2462</v>
      </c>
      <c r="E49" s="6">
        <f>E50+E52</f>
        <v>2462</v>
      </c>
      <c r="F49" s="6"/>
    </row>
    <row r="50" spans="1:7">
      <c r="A50" s="50">
        <v>85501</v>
      </c>
      <c r="B50" s="109" t="s">
        <v>207</v>
      </c>
      <c r="C50" s="5" t="s">
        <v>3</v>
      </c>
      <c r="D50" s="7">
        <f t="shared" ref="D50:D51" si="8">+E50+F50</f>
        <v>10</v>
      </c>
      <c r="E50" s="7">
        <f>E51</f>
        <v>10</v>
      </c>
      <c r="F50" s="7"/>
      <c r="G50" s="67"/>
    </row>
    <row r="51" spans="1:7" s="66" customFormat="1" ht="13.8" customHeight="1">
      <c r="A51" s="141"/>
      <c r="B51" s="150" t="s">
        <v>94</v>
      </c>
      <c r="C51" s="5"/>
      <c r="D51" s="7">
        <f t="shared" si="8"/>
        <v>10</v>
      </c>
      <c r="E51" s="7">
        <v>10</v>
      </c>
      <c r="F51" s="7"/>
    </row>
    <row r="52" spans="1:7" ht="34.200000000000003">
      <c r="A52" s="50">
        <v>85502</v>
      </c>
      <c r="B52" s="109" t="s">
        <v>65</v>
      </c>
      <c r="C52" s="5" t="s">
        <v>3</v>
      </c>
      <c r="D52" s="7">
        <f t="shared" si="7"/>
        <v>2452</v>
      </c>
      <c r="E52" s="7">
        <f>E53+E54</f>
        <v>2452</v>
      </c>
      <c r="F52" s="7"/>
      <c r="G52" s="67"/>
    </row>
    <row r="53" spans="1:7" s="66" customFormat="1" ht="13.8" customHeight="1">
      <c r="A53" s="141"/>
      <c r="B53" s="150" t="s">
        <v>94</v>
      </c>
      <c r="C53" s="5"/>
      <c r="D53" s="7">
        <f t="shared" ref="D53" si="9">+E53+F53</f>
        <v>47</v>
      </c>
      <c r="E53" s="7">
        <v>47</v>
      </c>
      <c r="F53" s="7"/>
    </row>
    <row r="54" spans="1:7" s="66" customFormat="1" ht="34.200000000000003">
      <c r="A54" s="141"/>
      <c r="B54" s="150" t="s">
        <v>113</v>
      </c>
      <c r="C54" s="5"/>
      <c r="D54" s="7">
        <f t="shared" si="7"/>
        <v>2405</v>
      </c>
      <c r="E54" s="7">
        <v>2405</v>
      </c>
      <c r="F54" s="7"/>
      <c r="G54" s="151"/>
    </row>
    <row r="55" spans="1:7" s="45" customFormat="1" ht="13.8" customHeight="1">
      <c r="A55" s="49">
        <v>900</v>
      </c>
      <c r="B55" s="148" t="s">
        <v>88</v>
      </c>
      <c r="C55" s="6">
        <v>692012.51</v>
      </c>
      <c r="D55" s="6">
        <f t="shared" si="7"/>
        <v>1170</v>
      </c>
      <c r="E55" s="6">
        <f>E56+E59+E61</f>
        <v>1170</v>
      </c>
      <c r="F55" s="6"/>
    </row>
    <row r="56" spans="1:7" ht="13.8" customHeight="1">
      <c r="A56" s="50">
        <v>90002</v>
      </c>
      <c r="B56" s="56" t="s">
        <v>109</v>
      </c>
      <c r="C56" s="5" t="s">
        <v>3</v>
      </c>
      <c r="D56" s="7">
        <f t="shared" ref="D56:D60" si="10">+E56+F56</f>
        <v>1170</v>
      </c>
      <c r="E56" s="7">
        <f>E57+E58</f>
        <v>1170</v>
      </c>
      <c r="F56" s="7"/>
      <c r="G56" s="67"/>
    </row>
    <row r="57" spans="1:7" s="66" customFormat="1" ht="22.8">
      <c r="A57" s="141"/>
      <c r="B57" s="142" t="s">
        <v>93</v>
      </c>
      <c r="C57" s="5"/>
      <c r="D57" s="7">
        <f t="shared" si="10"/>
        <v>720</v>
      </c>
      <c r="E57" s="7">
        <v>720</v>
      </c>
      <c r="F57" s="7"/>
    </row>
    <row r="58" spans="1:7" s="66" customFormat="1" ht="22.8">
      <c r="A58" s="141"/>
      <c r="B58" s="143" t="s">
        <v>80</v>
      </c>
      <c r="C58" s="5"/>
      <c r="D58" s="7">
        <f t="shared" si="10"/>
        <v>450</v>
      </c>
      <c r="E58" s="7">
        <v>450</v>
      </c>
      <c r="F58" s="7"/>
    </row>
    <row r="59" spans="1:7" ht="22.8">
      <c r="A59" s="50">
        <v>90019</v>
      </c>
      <c r="B59" s="56" t="s">
        <v>208</v>
      </c>
      <c r="C59" s="5" t="s">
        <v>3</v>
      </c>
      <c r="D59" s="7">
        <f t="shared" si="10"/>
        <v>-729</v>
      </c>
      <c r="E59" s="7">
        <f>E60</f>
        <v>-729</v>
      </c>
      <c r="F59" s="7"/>
      <c r="G59" s="67"/>
    </row>
    <row r="60" spans="1:7" ht="13.8" customHeight="1">
      <c r="A60" s="50"/>
      <c r="B60" s="56" t="s">
        <v>99</v>
      </c>
      <c r="C60" s="5" t="s">
        <v>3</v>
      </c>
      <c r="D60" s="7">
        <f t="shared" si="10"/>
        <v>-729</v>
      </c>
      <c r="E60" s="7">
        <v>-729</v>
      </c>
      <c r="F60" s="7"/>
      <c r="G60" s="67"/>
    </row>
    <row r="61" spans="1:7" ht="22.8">
      <c r="A61" s="50">
        <v>90020</v>
      </c>
      <c r="B61" s="56" t="s">
        <v>89</v>
      </c>
      <c r="C61" s="5" t="s">
        <v>3</v>
      </c>
      <c r="D61" s="7">
        <f t="shared" si="7"/>
        <v>729</v>
      </c>
      <c r="E61" s="7">
        <f>E62</f>
        <v>729</v>
      </c>
      <c r="F61" s="7"/>
      <c r="G61" s="67"/>
    </row>
    <row r="62" spans="1:7" ht="13.8" customHeight="1">
      <c r="A62" s="50"/>
      <c r="B62" s="56" t="s">
        <v>90</v>
      </c>
      <c r="C62" s="5" t="s">
        <v>3</v>
      </c>
      <c r="D62" s="7">
        <f t="shared" si="7"/>
        <v>729</v>
      </c>
      <c r="E62" s="7">
        <v>729</v>
      </c>
      <c r="F62" s="7"/>
      <c r="G62" s="67"/>
    </row>
    <row r="63" spans="1:7" s="2" customFormat="1" ht="13.8" customHeight="1">
      <c r="A63" s="255" t="s">
        <v>13</v>
      </c>
      <c r="B63" s="256"/>
      <c r="C63" s="8">
        <f>E63+F63</f>
        <v>23056694.789999999</v>
      </c>
      <c r="D63" s="9"/>
      <c r="E63" s="9">
        <v>22643014.859999999</v>
      </c>
      <c r="F63" s="10">
        <v>413679.93</v>
      </c>
    </row>
    <row r="64" spans="1:7" s="2" customFormat="1" ht="13.8" customHeight="1">
      <c r="A64" s="255" t="s">
        <v>14</v>
      </c>
      <c r="B64" s="256"/>
      <c r="C64" s="9"/>
      <c r="D64" s="9">
        <f>D8+D13+D16+D20+D23+D41+D44+D49+D55</f>
        <v>220541.21</v>
      </c>
      <c r="E64" s="9">
        <f>E8+E13+E16+E20+E23+E41+E44+E49+E55</f>
        <v>213390.21</v>
      </c>
      <c r="F64" s="9">
        <f>F8+F13+F16+F20+F23+F41+F44+F49+F55</f>
        <v>7151</v>
      </c>
    </row>
    <row r="65" spans="1:6" s="2" customFormat="1" ht="13.8" customHeight="1">
      <c r="A65" s="257" t="s">
        <v>15</v>
      </c>
      <c r="B65" s="257"/>
      <c r="C65" s="8" t="s">
        <v>6</v>
      </c>
      <c r="D65" s="8">
        <f>C63+D64</f>
        <v>23277236</v>
      </c>
      <c r="E65" s="8">
        <f>E63+E64</f>
        <v>22856405.07</v>
      </c>
      <c r="F65" s="8">
        <f>F63+F64</f>
        <v>420830.93</v>
      </c>
    </row>
    <row r="66" spans="1:6" ht="12" customHeight="1">
      <c r="A66" s="11"/>
      <c r="B66" s="11"/>
      <c r="C66" s="12"/>
      <c r="D66" s="12"/>
      <c r="E66" s="12"/>
      <c r="F66" s="12"/>
    </row>
    <row r="67" spans="1:6" ht="13.95" customHeight="1">
      <c r="A67" s="11"/>
      <c r="B67" s="11"/>
      <c r="C67" s="12"/>
      <c r="D67" s="12"/>
      <c r="E67" s="12"/>
      <c r="F67" s="12"/>
    </row>
    <row r="68" spans="1:6" ht="13.95" customHeight="1">
      <c r="A68" s="11"/>
      <c r="B68" s="11"/>
      <c r="C68" s="12"/>
      <c r="D68" s="12"/>
      <c r="E68" s="12"/>
      <c r="F68" s="12"/>
    </row>
    <row r="69" spans="1:6" ht="13.95" customHeight="1">
      <c r="A69" s="11"/>
      <c r="B69" s="11"/>
      <c r="C69" s="12"/>
      <c r="D69" s="12"/>
      <c r="E69" s="12"/>
      <c r="F69" s="12"/>
    </row>
    <row r="79" spans="1:6">
      <c r="B79" s="13" t="s">
        <v>6</v>
      </c>
    </row>
  </sheetData>
  <mergeCells count="9">
    <mergeCell ref="A63:B63"/>
    <mergeCell ref="A64:B64"/>
    <mergeCell ref="A65:B65"/>
    <mergeCell ref="B1:F1"/>
    <mergeCell ref="A4:A6"/>
    <mergeCell ref="B4:B6"/>
    <mergeCell ref="C4:C6"/>
    <mergeCell ref="D4:D6"/>
    <mergeCell ref="E5:F5"/>
  </mergeCells>
  <pageMargins left="0.78740157480314965" right="0.39370078740157483" top="1.3779527559055118" bottom="0.59055118110236227" header="0.51181102362204722" footer="0.51181102362204722"/>
  <pageSetup paperSize="9" scale="80" orientation="portrait" r:id="rId1"/>
  <headerFooter alignWithMargins="0">
    <oddHeader>&amp;RTabela nr 1 
do Uchwały Rady Gminy Nr XXVIII/122/2017 
z dnia 28 grudnia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sqref="A1:K1"/>
    </sheetView>
  </sheetViews>
  <sheetFormatPr defaultColWidth="10.33203125" defaultRowHeight="13.8"/>
  <cols>
    <col min="1" max="1" width="5.5546875" style="42" customWidth="1"/>
    <col min="2" max="2" width="6.88671875" style="43" customWidth="1"/>
    <col min="3" max="3" width="26.88671875" style="44" customWidth="1"/>
    <col min="4" max="4" width="11.109375" style="45" customWidth="1"/>
    <col min="5" max="5" width="11.33203125" style="45" customWidth="1"/>
    <col min="6" max="6" width="11" style="45" customWidth="1"/>
    <col min="7" max="7" width="10.6640625" style="45" customWidth="1"/>
    <col min="8" max="8" width="10" style="13" customWidth="1"/>
    <col min="9" max="9" width="10.44140625" style="13" customWidth="1"/>
    <col min="10" max="11" width="9.6640625" style="13" customWidth="1"/>
    <col min="12" max="12" width="10" style="13" customWidth="1"/>
    <col min="13" max="14" width="7.88671875" style="13" customWidth="1"/>
    <col min="15" max="15" width="10" style="13" customWidth="1"/>
    <col min="16" max="16" width="9.6640625" style="13" customWidth="1"/>
    <col min="17" max="17" width="10.33203125" style="13" customWidth="1"/>
    <col min="18" max="18" width="9" style="13" customWidth="1"/>
    <col min="19" max="256" width="10.33203125" style="13"/>
    <col min="257" max="257" width="5.5546875" style="13" customWidth="1"/>
    <col min="258" max="258" width="6.88671875" style="13" customWidth="1"/>
    <col min="259" max="259" width="29.6640625" style="13" customWidth="1"/>
    <col min="260" max="260" width="11.109375" style="13" customWidth="1"/>
    <col min="261" max="261" width="11.33203125" style="13" customWidth="1"/>
    <col min="262" max="262" width="11" style="13" customWidth="1"/>
    <col min="263" max="263" width="10.6640625" style="13" customWidth="1"/>
    <col min="264" max="264" width="10" style="13" customWidth="1"/>
    <col min="265" max="265" width="10.44140625" style="13" customWidth="1"/>
    <col min="266" max="267" width="9.6640625" style="13" customWidth="1"/>
    <col min="268" max="268" width="10" style="13" customWidth="1"/>
    <col min="269" max="270" width="7.88671875" style="13" customWidth="1"/>
    <col min="271" max="271" width="10.6640625" style="13" customWidth="1"/>
    <col min="272" max="272" width="10.44140625" style="13" customWidth="1"/>
    <col min="273" max="273" width="10.33203125" style="13" customWidth="1"/>
    <col min="274" max="274" width="9" style="13" customWidth="1"/>
    <col min="275" max="512" width="10.33203125" style="13"/>
    <col min="513" max="513" width="5.5546875" style="13" customWidth="1"/>
    <col min="514" max="514" width="6.88671875" style="13" customWidth="1"/>
    <col min="515" max="515" width="29.6640625" style="13" customWidth="1"/>
    <col min="516" max="516" width="11.109375" style="13" customWidth="1"/>
    <col min="517" max="517" width="11.33203125" style="13" customWidth="1"/>
    <col min="518" max="518" width="11" style="13" customWidth="1"/>
    <col min="519" max="519" width="10.6640625" style="13" customWidth="1"/>
    <col min="520" max="520" width="10" style="13" customWidth="1"/>
    <col min="521" max="521" width="10.44140625" style="13" customWidth="1"/>
    <col min="522" max="523" width="9.6640625" style="13" customWidth="1"/>
    <col min="524" max="524" width="10" style="13" customWidth="1"/>
    <col min="525" max="526" width="7.88671875" style="13" customWidth="1"/>
    <col min="527" max="527" width="10.6640625" style="13" customWidth="1"/>
    <col min="528" max="528" width="10.44140625" style="13" customWidth="1"/>
    <col min="529" max="529" width="10.33203125" style="13" customWidth="1"/>
    <col min="530" max="530" width="9" style="13" customWidth="1"/>
    <col min="531" max="768" width="10.33203125" style="13"/>
    <col min="769" max="769" width="5.5546875" style="13" customWidth="1"/>
    <col min="770" max="770" width="6.88671875" style="13" customWidth="1"/>
    <col min="771" max="771" width="29.6640625" style="13" customWidth="1"/>
    <col min="772" max="772" width="11.109375" style="13" customWidth="1"/>
    <col min="773" max="773" width="11.33203125" style="13" customWidth="1"/>
    <col min="774" max="774" width="11" style="13" customWidth="1"/>
    <col min="775" max="775" width="10.6640625" style="13" customWidth="1"/>
    <col min="776" max="776" width="10" style="13" customWidth="1"/>
    <col min="777" max="777" width="10.44140625" style="13" customWidth="1"/>
    <col min="778" max="779" width="9.6640625" style="13" customWidth="1"/>
    <col min="780" max="780" width="10" style="13" customWidth="1"/>
    <col min="781" max="782" width="7.88671875" style="13" customWidth="1"/>
    <col min="783" max="783" width="10.6640625" style="13" customWidth="1"/>
    <col min="784" max="784" width="10.44140625" style="13" customWidth="1"/>
    <col min="785" max="785" width="10.33203125" style="13" customWidth="1"/>
    <col min="786" max="786" width="9" style="13" customWidth="1"/>
    <col min="787" max="1024" width="10.33203125" style="13"/>
    <col min="1025" max="1025" width="5.5546875" style="13" customWidth="1"/>
    <col min="1026" max="1026" width="6.88671875" style="13" customWidth="1"/>
    <col min="1027" max="1027" width="29.6640625" style="13" customWidth="1"/>
    <col min="1028" max="1028" width="11.109375" style="13" customWidth="1"/>
    <col min="1029" max="1029" width="11.33203125" style="13" customWidth="1"/>
    <col min="1030" max="1030" width="11" style="13" customWidth="1"/>
    <col min="1031" max="1031" width="10.6640625" style="13" customWidth="1"/>
    <col min="1032" max="1032" width="10" style="13" customWidth="1"/>
    <col min="1033" max="1033" width="10.44140625" style="13" customWidth="1"/>
    <col min="1034" max="1035" width="9.6640625" style="13" customWidth="1"/>
    <col min="1036" max="1036" width="10" style="13" customWidth="1"/>
    <col min="1037" max="1038" width="7.88671875" style="13" customWidth="1"/>
    <col min="1039" max="1039" width="10.6640625" style="13" customWidth="1"/>
    <col min="1040" max="1040" width="10.44140625" style="13" customWidth="1"/>
    <col min="1041" max="1041" width="10.33203125" style="13" customWidth="1"/>
    <col min="1042" max="1042" width="9" style="13" customWidth="1"/>
    <col min="1043" max="1280" width="10.33203125" style="13"/>
    <col min="1281" max="1281" width="5.5546875" style="13" customWidth="1"/>
    <col min="1282" max="1282" width="6.88671875" style="13" customWidth="1"/>
    <col min="1283" max="1283" width="29.6640625" style="13" customWidth="1"/>
    <col min="1284" max="1284" width="11.109375" style="13" customWidth="1"/>
    <col min="1285" max="1285" width="11.33203125" style="13" customWidth="1"/>
    <col min="1286" max="1286" width="11" style="13" customWidth="1"/>
    <col min="1287" max="1287" width="10.6640625" style="13" customWidth="1"/>
    <col min="1288" max="1288" width="10" style="13" customWidth="1"/>
    <col min="1289" max="1289" width="10.44140625" style="13" customWidth="1"/>
    <col min="1290" max="1291" width="9.6640625" style="13" customWidth="1"/>
    <col min="1292" max="1292" width="10" style="13" customWidth="1"/>
    <col min="1293" max="1294" width="7.88671875" style="13" customWidth="1"/>
    <col min="1295" max="1295" width="10.6640625" style="13" customWidth="1"/>
    <col min="1296" max="1296" width="10.44140625" style="13" customWidth="1"/>
    <col min="1297" max="1297" width="10.33203125" style="13" customWidth="1"/>
    <col min="1298" max="1298" width="9" style="13" customWidth="1"/>
    <col min="1299" max="1536" width="10.33203125" style="13"/>
    <col min="1537" max="1537" width="5.5546875" style="13" customWidth="1"/>
    <col min="1538" max="1538" width="6.88671875" style="13" customWidth="1"/>
    <col min="1539" max="1539" width="29.6640625" style="13" customWidth="1"/>
    <col min="1540" max="1540" width="11.109375" style="13" customWidth="1"/>
    <col min="1541" max="1541" width="11.33203125" style="13" customWidth="1"/>
    <col min="1542" max="1542" width="11" style="13" customWidth="1"/>
    <col min="1543" max="1543" width="10.6640625" style="13" customWidth="1"/>
    <col min="1544" max="1544" width="10" style="13" customWidth="1"/>
    <col min="1545" max="1545" width="10.44140625" style="13" customWidth="1"/>
    <col min="1546" max="1547" width="9.6640625" style="13" customWidth="1"/>
    <col min="1548" max="1548" width="10" style="13" customWidth="1"/>
    <col min="1549" max="1550" width="7.88671875" style="13" customWidth="1"/>
    <col min="1551" max="1551" width="10.6640625" style="13" customWidth="1"/>
    <col min="1552" max="1552" width="10.44140625" style="13" customWidth="1"/>
    <col min="1553" max="1553" width="10.33203125" style="13" customWidth="1"/>
    <col min="1554" max="1554" width="9" style="13" customWidth="1"/>
    <col min="1555" max="1792" width="10.33203125" style="13"/>
    <col min="1793" max="1793" width="5.5546875" style="13" customWidth="1"/>
    <col min="1794" max="1794" width="6.88671875" style="13" customWidth="1"/>
    <col min="1795" max="1795" width="29.6640625" style="13" customWidth="1"/>
    <col min="1796" max="1796" width="11.109375" style="13" customWidth="1"/>
    <col min="1797" max="1797" width="11.33203125" style="13" customWidth="1"/>
    <col min="1798" max="1798" width="11" style="13" customWidth="1"/>
    <col min="1799" max="1799" width="10.6640625" style="13" customWidth="1"/>
    <col min="1800" max="1800" width="10" style="13" customWidth="1"/>
    <col min="1801" max="1801" width="10.44140625" style="13" customWidth="1"/>
    <col min="1802" max="1803" width="9.6640625" style="13" customWidth="1"/>
    <col min="1804" max="1804" width="10" style="13" customWidth="1"/>
    <col min="1805" max="1806" width="7.88671875" style="13" customWidth="1"/>
    <col min="1807" max="1807" width="10.6640625" style="13" customWidth="1"/>
    <col min="1808" max="1808" width="10.44140625" style="13" customWidth="1"/>
    <col min="1809" max="1809" width="10.33203125" style="13" customWidth="1"/>
    <col min="1810" max="1810" width="9" style="13" customWidth="1"/>
    <col min="1811" max="2048" width="10.33203125" style="13"/>
    <col min="2049" max="2049" width="5.5546875" style="13" customWidth="1"/>
    <col min="2050" max="2050" width="6.88671875" style="13" customWidth="1"/>
    <col min="2051" max="2051" width="29.6640625" style="13" customWidth="1"/>
    <col min="2052" max="2052" width="11.109375" style="13" customWidth="1"/>
    <col min="2053" max="2053" width="11.33203125" style="13" customWidth="1"/>
    <col min="2054" max="2054" width="11" style="13" customWidth="1"/>
    <col min="2055" max="2055" width="10.6640625" style="13" customWidth="1"/>
    <col min="2056" max="2056" width="10" style="13" customWidth="1"/>
    <col min="2057" max="2057" width="10.44140625" style="13" customWidth="1"/>
    <col min="2058" max="2059" width="9.6640625" style="13" customWidth="1"/>
    <col min="2060" max="2060" width="10" style="13" customWidth="1"/>
    <col min="2061" max="2062" width="7.88671875" style="13" customWidth="1"/>
    <col min="2063" max="2063" width="10.6640625" style="13" customWidth="1"/>
    <col min="2064" max="2064" width="10.44140625" style="13" customWidth="1"/>
    <col min="2065" max="2065" width="10.33203125" style="13" customWidth="1"/>
    <col min="2066" max="2066" width="9" style="13" customWidth="1"/>
    <col min="2067" max="2304" width="10.33203125" style="13"/>
    <col min="2305" max="2305" width="5.5546875" style="13" customWidth="1"/>
    <col min="2306" max="2306" width="6.88671875" style="13" customWidth="1"/>
    <col min="2307" max="2307" width="29.6640625" style="13" customWidth="1"/>
    <col min="2308" max="2308" width="11.109375" style="13" customWidth="1"/>
    <col min="2309" max="2309" width="11.33203125" style="13" customWidth="1"/>
    <col min="2310" max="2310" width="11" style="13" customWidth="1"/>
    <col min="2311" max="2311" width="10.6640625" style="13" customWidth="1"/>
    <col min="2312" max="2312" width="10" style="13" customWidth="1"/>
    <col min="2313" max="2313" width="10.44140625" style="13" customWidth="1"/>
    <col min="2314" max="2315" width="9.6640625" style="13" customWidth="1"/>
    <col min="2316" max="2316" width="10" style="13" customWidth="1"/>
    <col min="2317" max="2318" width="7.88671875" style="13" customWidth="1"/>
    <col min="2319" max="2319" width="10.6640625" style="13" customWidth="1"/>
    <col min="2320" max="2320" width="10.44140625" style="13" customWidth="1"/>
    <col min="2321" max="2321" width="10.33203125" style="13" customWidth="1"/>
    <col min="2322" max="2322" width="9" style="13" customWidth="1"/>
    <col min="2323" max="2560" width="10.33203125" style="13"/>
    <col min="2561" max="2561" width="5.5546875" style="13" customWidth="1"/>
    <col min="2562" max="2562" width="6.88671875" style="13" customWidth="1"/>
    <col min="2563" max="2563" width="29.6640625" style="13" customWidth="1"/>
    <col min="2564" max="2564" width="11.109375" style="13" customWidth="1"/>
    <col min="2565" max="2565" width="11.33203125" style="13" customWidth="1"/>
    <col min="2566" max="2566" width="11" style="13" customWidth="1"/>
    <col min="2567" max="2567" width="10.6640625" style="13" customWidth="1"/>
    <col min="2568" max="2568" width="10" style="13" customWidth="1"/>
    <col min="2569" max="2569" width="10.44140625" style="13" customWidth="1"/>
    <col min="2570" max="2571" width="9.6640625" style="13" customWidth="1"/>
    <col min="2572" max="2572" width="10" style="13" customWidth="1"/>
    <col min="2573" max="2574" width="7.88671875" style="13" customWidth="1"/>
    <col min="2575" max="2575" width="10.6640625" style="13" customWidth="1"/>
    <col min="2576" max="2576" width="10.44140625" style="13" customWidth="1"/>
    <col min="2577" max="2577" width="10.33203125" style="13" customWidth="1"/>
    <col min="2578" max="2578" width="9" style="13" customWidth="1"/>
    <col min="2579" max="2816" width="10.33203125" style="13"/>
    <col min="2817" max="2817" width="5.5546875" style="13" customWidth="1"/>
    <col min="2818" max="2818" width="6.88671875" style="13" customWidth="1"/>
    <col min="2819" max="2819" width="29.6640625" style="13" customWidth="1"/>
    <col min="2820" max="2820" width="11.109375" style="13" customWidth="1"/>
    <col min="2821" max="2821" width="11.33203125" style="13" customWidth="1"/>
    <col min="2822" max="2822" width="11" style="13" customWidth="1"/>
    <col min="2823" max="2823" width="10.6640625" style="13" customWidth="1"/>
    <col min="2824" max="2824" width="10" style="13" customWidth="1"/>
    <col min="2825" max="2825" width="10.44140625" style="13" customWidth="1"/>
    <col min="2826" max="2827" width="9.6640625" style="13" customWidth="1"/>
    <col min="2828" max="2828" width="10" style="13" customWidth="1"/>
    <col min="2829" max="2830" width="7.88671875" style="13" customWidth="1"/>
    <col min="2831" max="2831" width="10.6640625" style="13" customWidth="1"/>
    <col min="2832" max="2832" width="10.44140625" style="13" customWidth="1"/>
    <col min="2833" max="2833" width="10.33203125" style="13" customWidth="1"/>
    <col min="2834" max="2834" width="9" style="13" customWidth="1"/>
    <col min="2835" max="3072" width="10.33203125" style="13"/>
    <col min="3073" max="3073" width="5.5546875" style="13" customWidth="1"/>
    <col min="3074" max="3074" width="6.88671875" style="13" customWidth="1"/>
    <col min="3075" max="3075" width="29.6640625" style="13" customWidth="1"/>
    <col min="3076" max="3076" width="11.109375" style="13" customWidth="1"/>
    <col min="3077" max="3077" width="11.33203125" style="13" customWidth="1"/>
    <col min="3078" max="3078" width="11" style="13" customWidth="1"/>
    <col min="3079" max="3079" width="10.6640625" style="13" customWidth="1"/>
    <col min="3080" max="3080" width="10" style="13" customWidth="1"/>
    <col min="3081" max="3081" width="10.44140625" style="13" customWidth="1"/>
    <col min="3082" max="3083" width="9.6640625" style="13" customWidth="1"/>
    <col min="3084" max="3084" width="10" style="13" customWidth="1"/>
    <col min="3085" max="3086" width="7.88671875" style="13" customWidth="1"/>
    <col min="3087" max="3087" width="10.6640625" style="13" customWidth="1"/>
    <col min="3088" max="3088" width="10.44140625" style="13" customWidth="1"/>
    <col min="3089" max="3089" width="10.33203125" style="13" customWidth="1"/>
    <col min="3090" max="3090" width="9" style="13" customWidth="1"/>
    <col min="3091" max="3328" width="10.33203125" style="13"/>
    <col min="3329" max="3329" width="5.5546875" style="13" customWidth="1"/>
    <col min="3330" max="3330" width="6.88671875" style="13" customWidth="1"/>
    <col min="3331" max="3331" width="29.6640625" style="13" customWidth="1"/>
    <col min="3332" max="3332" width="11.109375" style="13" customWidth="1"/>
    <col min="3333" max="3333" width="11.33203125" style="13" customWidth="1"/>
    <col min="3334" max="3334" width="11" style="13" customWidth="1"/>
    <col min="3335" max="3335" width="10.6640625" style="13" customWidth="1"/>
    <col min="3336" max="3336" width="10" style="13" customWidth="1"/>
    <col min="3337" max="3337" width="10.44140625" style="13" customWidth="1"/>
    <col min="3338" max="3339" width="9.6640625" style="13" customWidth="1"/>
    <col min="3340" max="3340" width="10" style="13" customWidth="1"/>
    <col min="3341" max="3342" width="7.88671875" style="13" customWidth="1"/>
    <col min="3343" max="3343" width="10.6640625" style="13" customWidth="1"/>
    <col min="3344" max="3344" width="10.44140625" style="13" customWidth="1"/>
    <col min="3345" max="3345" width="10.33203125" style="13" customWidth="1"/>
    <col min="3346" max="3346" width="9" style="13" customWidth="1"/>
    <col min="3347" max="3584" width="10.33203125" style="13"/>
    <col min="3585" max="3585" width="5.5546875" style="13" customWidth="1"/>
    <col min="3586" max="3586" width="6.88671875" style="13" customWidth="1"/>
    <col min="3587" max="3587" width="29.6640625" style="13" customWidth="1"/>
    <col min="3588" max="3588" width="11.109375" style="13" customWidth="1"/>
    <col min="3589" max="3589" width="11.33203125" style="13" customWidth="1"/>
    <col min="3590" max="3590" width="11" style="13" customWidth="1"/>
    <col min="3591" max="3591" width="10.6640625" style="13" customWidth="1"/>
    <col min="3592" max="3592" width="10" style="13" customWidth="1"/>
    <col min="3593" max="3593" width="10.44140625" style="13" customWidth="1"/>
    <col min="3594" max="3595" width="9.6640625" style="13" customWidth="1"/>
    <col min="3596" max="3596" width="10" style="13" customWidth="1"/>
    <col min="3597" max="3598" width="7.88671875" style="13" customWidth="1"/>
    <col min="3599" max="3599" width="10.6640625" style="13" customWidth="1"/>
    <col min="3600" max="3600" width="10.44140625" style="13" customWidth="1"/>
    <col min="3601" max="3601" width="10.33203125" style="13" customWidth="1"/>
    <col min="3602" max="3602" width="9" style="13" customWidth="1"/>
    <col min="3603" max="3840" width="10.33203125" style="13"/>
    <col min="3841" max="3841" width="5.5546875" style="13" customWidth="1"/>
    <col min="3842" max="3842" width="6.88671875" style="13" customWidth="1"/>
    <col min="3843" max="3843" width="29.6640625" style="13" customWidth="1"/>
    <col min="3844" max="3844" width="11.109375" style="13" customWidth="1"/>
    <col min="3845" max="3845" width="11.33203125" style="13" customWidth="1"/>
    <col min="3846" max="3846" width="11" style="13" customWidth="1"/>
    <col min="3847" max="3847" width="10.6640625" style="13" customWidth="1"/>
    <col min="3848" max="3848" width="10" style="13" customWidth="1"/>
    <col min="3849" max="3849" width="10.44140625" style="13" customWidth="1"/>
    <col min="3850" max="3851" width="9.6640625" style="13" customWidth="1"/>
    <col min="3852" max="3852" width="10" style="13" customWidth="1"/>
    <col min="3853" max="3854" width="7.88671875" style="13" customWidth="1"/>
    <col min="3855" max="3855" width="10.6640625" style="13" customWidth="1"/>
    <col min="3856" max="3856" width="10.44140625" style="13" customWidth="1"/>
    <col min="3857" max="3857" width="10.33203125" style="13" customWidth="1"/>
    <col min="3858" max="3858" width="9" style="13" customWidth="1"/>
    <col min="3859" max="4096" width="10.33203125" style="13"/>
    <col min="4097" max="4097" width="5.5546875" style="13" customWidth="1"/>
    <col min="4098" max="4098" width="6.88671875" style="13" customWidth="1"/>
    <col min="4099" max="4099" width="29.6640625" style="13" customWidth="1"/>
    <col min="4100" max="4100" width="11.109375" style="13" customWidth="1"/>
    <col min="4101" max="4101" width="11.33203125" style="13" customWidth="1"/>
    <col min="4102" max="4102" width="11" style="13" customWidth="1"/>
    <col min="4103" max="4103" width="10.6640625" style="13" customWidth="1"/>
    <col min="4104" max="4104" width="10" style="13" customWidth="1"/>
    <col min="4105" max="4105" width="10.44140625" style="13" customWidth="1"/>
    <col min="4106" max="4107" width="9.6640625" style="13" customWidth="1"/>
    <col min="4108" max="4108" width="10" style="13" customWidth="1"/>
    <col min="4109" max="4110" width="7.88671875" style="13" customWidth="1"/>
    <col min="4111" max="4111" width="10.6640625" style="13" customWidth="1"/>
    <col min="4112" max="4112" width="10.44140625" style="13" customWidth="1"/>
    <col min="4113" max="4113" width="10.33203125" style="13" customWidth="1"/>
    <col min="4114" max="4114" width="9" style="13" customWidth="1"/>
    <col min="4115" max="4352" width="10.33203125" style="13"/>
    <col min="4353" max="4353" width="5.5546875" style="13" customWidth="1"/>
    <col min="4354" max="4354" width="6.88671875" style="13" customWidth="1"/>
    <col min="4355" max="4355" width="29.6640625" style="13" customWidth="1"/>
    <col min="4356" max="4356" width="11.109375" style="13" customWidth="1"/>
    <col min="4357" max="4357" width="11.33203125" style="13" customWidth="1"/>
    <col min="4358" max="4358" width="11" style="13" customWidth="1"/>
    <col min="4359" max="4359" width="10.6640625" style="13" customWidth="1"/>
    <col min="4360" max="4360" width="10" style="13" customWidth="1"/>
    <col min="4361" max="4361" width="10.44140625" style="13" customWidth="1"/>
    <col min="4362" max="4363" width="9.6640625" style="13" customWidth="1"/>
    <col min="4364" max="4364" width="10" style="13" customWidth="1"/>
    <col min="4365" max="4366" width="7.88671875" style="13" customWidth="1"/>
    <col min="4367" max="4367" width="10.6640625" style="13" customWidth="1"/>
    <col min="4368" max="4368" width="10.44140625" style="13" customWidth="1"/>
    <col min="4369" max="4369" width="10.33203125" style="13" customWidth="1"/>
    <col min="4370" max="4370" width="9" style="13" customWidth="1"/>
    <col min="4371" max="4608" width="10.33203125" style="13"/>
    <col min="4609" max="4609" width="5.5546875" style="13" customWidth="1"/>
    <col min="4610" max="4610" width="6.88671875" style="13" customWidth="1"/>
    <col min="4611" max="4611" width="29.6640625" style="13" customWidth="1"/>
    <col min="4612" max="4612" width="11.109375" style="13" customWidth="1"/>
    <col min="4613" max="4613" width="11.33203125" style="13" customWidth="1"/>
    <col min="4614" max="4614" width="11" style="13" customWidth="1"/>
    <col min="4615" max="4615" width="10.6640625" style="13" customWidth="1"/>
    <col min="4616" max="4616" width="10" style="13" customWidth="1"/>
    <col min="4617" max="4617" width="10.44140625" style="13" customWidth="1"/>
    <col min="4618" max="4619" width="9.6640625" style="13" customWidth="1"/>
    <col min="4620" max="4620" width="10" style="13" customWidth="1"/>
    <col min="4621" max="4622" width="7.88671875" style="13" customWidth="1"/>
    <col min="4623" max="4623" width="10.6640625" style="13" customWidth="1"/>
    <col min="4624" max="4624" width="10.44140625" style="13" customWidth="1"/>
    <col min="4625" max="4625" width="10.33203125" style="13" customWidth="1"/>
    <col min="4626" max="4626" width="9" style="13" customWidth="1"/>
    <col min="4627" max="4864" width="10.33203125" style="13"/>
    <col min="4865" max="4865" width="5.5546875" style="13" customWidth="1"/>
    <col min="4866" max="4866" width="6.88671875" style="13" customWidth="1"/>
    <col min="4867" max="4867" width="29.6640625" style="13" customWidth="1"/>
    <col min="4868" max="4868" width="11.109375" style="13" customWidth="1"/>
    <col min="4869" max="4869" width="11.33203125" style="13" customWidth="1"/>
    <col min="4870" max="4870" width="11" style="13" customWidth="1"/>
    <col min="4871" max="4871" width="10.6640625" style="13" customWidth="1"/>
    <col min="4872" max="4872" width="10" style="13" customWidth="1"/>
    <col min="4873" max="4873" width="10.44140625" style="13" customWidth="1"/>
    <col min="4874" max="4875" width="9.6640625" style="13" customWidth="1"/>
    <col min="4876" max="4876" width="10" style="13" customWidth="1"/>
    <col min="4877" max="4878" width="7.88671875" style="13" customWidth="1"/>
    <col min="4879" max="4879" width="10.6640625" style="13" customWidth="1"/>
    <col min="4880" max="4880" width="10.44140625" style="13" customWidth="1"/>
    <col min="4881" max="4881" width="10.33203125" style="13" customWidth="1"/>
    <col min="4882" max="4882" width="9" style="13" customWidth="1"/>
    <col min="4883" max="5120" width="10.33203125" style="13"/>
    <col min="5121" max="5121" width="5.5546875" style="13" customWidth="1"/>
    <col min="5122" max="5122" width="6.88671875" style="13" customWidth="1"/>
    <col min="5123" max="5123" width="29.6640625" style="13" customWidth="1"/>
    <col min="5124" max="5124" width="11.109375" style="13" customWidth="1"/>
    <col min="5125" max="5125" width="11.33203125" style="13" customWidth="1"/>
    <col min="5126" max="5126" width="11" style="13" customWidth="1"/>
    <col min="5127" max="5127" width="10.6640625" style="13" customWidth="1"/>
    <col min="5128" max="5128" width="10" style="13" customWidth="1"/>
    <col min="5129" max="5129" width="10.44140625" style="13" customWidth="1"/>
    <col min="5130" max="5131" width="9.6640625" style="13" customWidth="1"/>
    <col min="5132" max="5132" width="10" style="13" customWidth="1"/>
    <col min="5133" max="5134" width="7.88671875" style="13" customWidth="1"/>
    <col min="5135" max="5135" width="10.6640625" style="13" customWidth="1"/>
    <col min="5136" max="5136" width="10.44140625" style="13" customWidth="1"/>
    <col min="5137" max="5137" width="10.33203125" style="13" customWidth="1"/>
    <col min="5138" max="5138" width="9" style="13" customWidth="1"/>
    <col min="5139" max="5376" width="10.33203125" style="13"/>
    <col min="5377" max="5377" width="5.5546875" style="13" customWidth="1"/>
    <col min="5378" max="5378" width="6.88671875" style="13" customWidth="1"/>
    <col min="5379" max="5379" width="29.6640625" style="13" customWidth="1"/>
    <col min="5380" max="5380" width="11.109375" style="13" customWidth="1"/>
    <col min="5381" max="5381" width="11.33203125" style="13" customWidth="1"/>
    <col min="5382" max="5382" width="11" style="13" customWidth="1"/>
    <col min="5383" max="5383" width="10.6640625" style="13" customWidth="1"/>
    <col min="5384" max="5384" width="10" style="13" customWidth="1"/>
    <col min="5385" max="5385" width="10.44140625" style="13" customWidth="1"/>
    <col min="5386" max="5387" width="9.6640625" style="13" customWidth="1"/>
    <col min="5388" max="5388" width="10" style="13" customWidth="1"/>
    <col min="5389" max="5390" width="7.88671875" style="13" customWidth="1"/>
    <col min="5391" max="5391" width="10.6640625" style="13" customWidth="1"/>
    <col min="5392" max="5392" width="10.44140625" style="13" customWidth="1"/>
    <col min="5393" max="5393" width="10.33203125" style="13" customWidth="1"/>
    <col min="5394" max="5394" width="9" style="13" customWidth="1"/>
    <col min="5395" max="5632" width="10.33203125" style="13"/>
    <col min="5633" max="5633" width="5.5546875" style="13" customWidth="1"/>
    <col min="5634" max="5634" width="6.88671875" style="13" customWidth="1"/>
    <col min="5635" max="5635" width="29.6640625" style="13" customWidth="1"/>
    <col min="5636" max="5636" width="11.109375" style="13" customWidth="1"/>
    <col min="5637" max="5637" width="11.33203125" style="13" customWidth="1"/>
    <col min="5638" max="5638" width="11" style="13" customWidth="1"/>
    <col min="5639" max="5639" width="10.6640625" style="13" customWidth="1"/>
    <col min="5640" max="5640" width="10" style="13" customWidth="1"/>
    <col min="5641" max="5641" width="10.44140625" style="13" customWidth="1"/>
    <col min="5642" max="5643" width="9.6640625" style="13" customWidth="1"/>
    <col min="5644" max="5644" width="10" style="13" customWidth="1"/>
    <col min="5645" max="5646" width="7.88671875" style="13" customWidth="1"/>
    <col min="5647" max="5647" width="10.6640625" style="13" customWidth="1"/>
    <col min="5648" max="5648" width="10.44140625" style="13" customWidth="1"/>
    <col min="5649" max="5649" width="10.33203125" style="13" customWidth="1"/>
    <col min="5650" max="5650" width="9" style="13" customWidth="1"/>
    <col min="5651" max="5888" width="10.33203125" style="13"/>
    <col min="5889" max="5889" width="5.5546875" style="13" customWidth="1"/>
    <col min="5890" max="5890" width="6.88671875" style="13" customWidth="1"/>
    <col min="5891" max="5891" width="29.6640625" style="13" customWidth="1"/>
    <col min="5892" max="5892" width="11.109375" style="13" customWidth="1"/>
    <col min="5893" max="5893" width="11.33203125" style="13" customWidth="1"/>
    <col min="5894" max="5894" width="11" style="13" customWidth="1"/>
    <col min="5895" max="5895" width="10.6640625" style="13" customWidth="1"/>
    <col min="5896" max="5896" width="10" style="13" customWidth="1"/>
    <col min="5897" max="5897" width="10.44140625" style="13" customWidth="1"/>
    <col min="5898" max="5899" width="9.6640625" style="13" customWidth="1"/>
    <col min="5900" max="5900" width="10" style="13" customWidth="1"/>
    <col min="5901" max="5902" width="7.88671875" style="13" customWidth="1"/>
    <col min="5903" max="5903" width="10.6640625" style="13" customWidth="1"/>
    <col min="5904" max="5904" width="10.44140625" style="13" customWidth="1"/>
    <col min="5905" max="5905" width="10.33203125" style="13" customWidth="1"/>
    <col min="5906" max="5906" width="9" style="13" customWidth="1"/>
    <col min="5907" max="6144" width="10.33203125" style="13"/>
    <col min="6145" max="6145" width="5.5546875" style="13" customWidth="1"/>
    <col min="6146" max="6146" width="6.88671875" style="13" customWidth="1"/>
    <col min="6147" max="6147" width="29.6640625" style="13" customWidth="1"/>
    <col min="6148" max="6148" width="11.109375" style="13" customWidth="1"/>
    <col min="6149" max="6149" width="11.33203125" style="13" customWidth="1"/>
    <col min="6150" max="6150" width="11" style="13" customWidth="1"/>
    <col min="6151" max="6151" width="10.6640625" style="13" customWidth="1"/>
    <col min="6152" max="6152" width="10" style="13" customWidth="1"/>
    <col min="6153" max="6153" width="10.44140625" style="13" customWidth="1"/>
    <col min="6154" max="6155" width="9.6640625" style="13" customWidth="1"/>
    <col min="6156" max="6156" width="10" style="13" customWidth="1"/>
    <col min="6157" max="6158" width="7.88671875" style="13" customWidth="1"/>
    <col min="6159" max="6159" width="10.6640625" style="13" customWidth="1"/>
    <col min="6160" max="6160" width="10.44140625" style="13" customWidth="1"/>
    <col min="6161" max="6161" width="10.33203125" style="13" customWidth="1"/>
    <col min="6162" max="6162" width="9" style="13" customWidth="1"/>
    <col min="6163" max="6400" width="10.33203125" style="13"/>
    <col min="6401" max="6401" width="5.5546875" style="13" customWidth="1"/>
    <col min="6402" max="6402" width="6.88671875" style="13" customWidth="1"/>
    <col min="6403" max="6403" width="29.6640625" style="13" customWidth="1"/>
    <col min="6404" max="6404" width="11.109375" style="13" customWidth="1"/>
    <col min="6405" max="6405" width="11.33203125" style="13" customWidth="1"/>
    <col min="6406" max="6406" width="11" style="13" customWidth="1"/>
    <col min="6407" max="6407" width="10.6640625" style="13" customWidth="1"/>
    <col min="6408" max="6408" width="10" style="13" customWidth="1"/>
    <col min="6409" max="6409" width="10.44140625" style="13" customWidth="1"/>
    <col min="6410" max="6411" width="9.6640625" style="13" customWidth="1"/>
    <col min="6412" max="6412" width="10" style="13" customWidth="1"/>
    <col min="6413" max="6414" width="7.88671875" style="13" customWidth="1"/>
    <col min="6415" max="6415" width="10.6640625" style="13" customWidth="1"/>
    <col min="6416" max="6416" width="10.44140625" style="13" customWidth="1"/>
    <col min="6417" max="6417" width="10.33203125" style="13" customWidth="1"/>
    <col min="6418" max="6418" width="9" style="13" customWidth="1"/>
    <col min="6419" max="6656" width="10.33203125" style="13"/>
    <col min="6657" max="6657" width="5.5546875" style="13" customWidth="1"/>
    <col min="6658" max="6658" width="6.88671875" style="13" customWidth="1"/>
    <col min="6659" max="6659" width="29.6640625" style="13" customWidth="1"/>
    <col min="6660" max="6660" width="11.109375" style="13" customWidth="1"/>
    <col min="6661" max="6661" width="11.33203125" style="13" customWidth="1"/>
    <col min="6662" max="6662" width="11" style="13" customWidth="1"/>
    <col min="6663" max="6663" width="10.6640625" style="13" customWidth="1"/>
    <col min="6664" max="6664" width="10" style="13" customWidth="1"/>
    <col min="6665" max="6665" width="10.44140625" style="13" customWidth="1"/>
    <col min="6666" max="6667" width="9.6640625" style="13" customWidth="1"/>
    <col min="6668" max="6668" width="10" style="13" customWidth="1"/>
    <col min="6669" max="6670" width="7.88671875" style="13" customWidth="1"/>
    <col min="6671" max="6671" width="10.6640625" style="13" customWidth="1"/>
    <col min="6672" max="6672" width="10.44140625" style="13" customWidth="1"/>
    <col min="6673" max="6673" width="10.33203125" style="13" customWidth="1"/>
    <col min="6674" max="6674" width="9" style="13" customWidth="1"/>
    <col min="6675" max="6912" width="10.33203125" style="13"/>
    <col min="6913" max="6913" width="5.5546875" style="13" customWidth="1"/>
    <col min="6914" max="6914" width="6.88671875" style="13" customWidth="1"/>
    <col min="6915" max="6915" width="29.6640625" style="13" customWidth="1"/>
    <col min="6916" max="6916" width="11.109375" style="13" customWidth="1"/>
    <col min="6917" max="6917" width="11.33203125" style="13" customWidth="1"/>
    <col min="6918" max="6918" width="11" style="13" customWidth="1"/>
    <col min="6919" max="6919" width="10.6640625" style="13" customWidth="1"/>
    <col min="6920" max="6920" width="10" style="13" customWidth="1"/>
    <col min="6921" max="6921" width="10.44140625" style="13" customWidth="1"/>
    <col min="6922" max="6923" width="9.6640625" style="13" customWidth="1"/>
    <col min="6924" max="6924" width="10" style="13" customWidth="1"/>
    <col min="6925" max="6926" width="7.88671875" style="13" customWidth="1"/>
    <col min="6927" max="6927" width="10.6640625" style="13" customWidth="1"/>
    <col min="6928" max="6928" width="10.44140625" style="13" customWidth="1"/>
    <col min="6929" max="6929" width="10.33203125" style="13" customWidth="1"/>
    <col min="6930" max="6930" width="9" style="13" customWidth="1"/>
    <col min="6931" max="7168" width="10.33203125" style="13"/>
    <col min="7169" max="7169" width="5.5546875" style="13" customWidth="1"/>
    <col min="7170" max="7170" width="6.88671875" style="13" customWidth="1"/>
    <col min="7171" max="7171" width="29.6640625" style="13" customWidth="1"/>
    <col min="7172" max="7172" width="11.109375" style="13" customWidth="1"/>
    <col min="7173" max="7173" width="11.33203125" style="13" customWidth="1"/>
    <col min="7174" max="7174" width="11" style="13" customWidth="1"/>
    <col min="7175" max="7175" width="10.6640625" style="13" customWidth="1"/>
    <col min="7176" max="7176" width="10" style="13" customWidth="1"/>
    <col min="7177" max="7177" width="10.44140625" style="13" customWidth="1"/>
    <col min="7178" max="7179" width="9.6640625" style="13" customWidth="1"/>
    <col min="7180" max="7180" width="10" style="13" customWidth="1"/>
    <col min="7181" max="7182" width="7.88671875" style="13" customWidth="1"/>
    <col min="7183" max="7183" width="10.6640625" style="13" customWidth="1"/>
    <col min="7184" max="7184" width="10.44140625" style="13" customWidth="1"/>
    <col min="7185" max="7185" width="10.33203125" style="13" customWidth="1"/>
    <col min="7186" max="7186" width="9" style="13" customWidth="1"/>
    <col min="7187" max="7424" width="10.33203125" style="13"/>
    <col min="7425" max="7425" width="5.5546875" style="13" customWidth="1"/>
    <col min="7426" max="7426" width="6.88671875" style="13" customWidth="1"/>
    <col min="7427" max="7427" width="29.6640625" style="13" customWidth="1"/>
    <col min="7428" max="7428" width="11.109375" style="13" customWidth="1"/>
    <col min="7429" max="7429" width="11.33203125" style="13" customWidth="1"/>
    <col min="7430" max="7430" width="11" style="13" customWidth="1"/>
    <col min="7431" max="7431" width="10.6640625" style="13" customWidth="1"/>
    <col min="7432" max="7432" width="10" style="13" customWidth="1"/>
    <col min="7433" max="7433" width="10.44140625" style="13" customWidth="1"/>
    <col min="7434" max="7435" width="9.6640625" style="13" customWidth="1"/>
    <col min="7436" max="7436" width="10" style="13" customWidth="1"/>
    <col min="7437" max="7438" width="7.88671875" style="13" customWidth="1"/>
    <col min="7439" max="7439" width="10.6640625" style="13" customWidth="1"/>
    <col min="7440" max="7440" width="10.44140625" style="13" customWidth="1"/>
    <col min="7441" max="7441" width="10.33203125" style="13" customWidth="1"/>
    <col min="7442" max="7442" width="9" style="13" customWidth="1"/>
    <col min="7443" max="7680" width="10.33203125" style="13"/>
    <col min="7681" max="7681" width="5.5546875" style="13" customWidth="1"/>
    <col min="7682" max="7682" width="6.88671875" style="13" customWidth="1"/>
    <col min="7683" max="7683" width="29.6640625" style="13" customWidth="1"/>
    <col min="7684" max="7684" width="11.109375" style="13" customWidth="1"/>
    <col min="7685" max="7685" width="11.33203125" style="13" customWidth="1"/>
    <col min="7686" max="7686" width="11" style="13" customWidth="1"/>
    <col min="7687" max="7687" width="10.6640625" style="13" customWidth="1"/>
    <col min="7688" max="7688" width="10" style="13" customWidth="1"/>
    <col min="7689" max="7689" width="10.44140625" style="13" customWidth="1"/>
    <col min="7690" max="7691" width="9.6640625" style="13" customWidth="1"/>
    <col min="7692" max="7692" width="10" style="13" customWidth="1"/>
    <col min="7693" max="7694" width="7.88671875" style="13" customWidth="1"/>
    <col min="7695" max="7695" width="10.6640625" style="13" customWidth="1"/>
    <col min="7696" max="7696" width="10.44140625" style="13" customWidth="1"/>
    <col min="7697" max="7697" width="10.33203125" style="13" customWidth="1"/>
    <col min="7698" max="7698" width="9" style="13" customWidth="1"/>
    <col min="7699" max="7936" width="10.33203125" style="13"/>
    <col min="7937" max="7937" width="5.5546875" style="13" customWidth="1"/>
    <col min="7938" max="7938" width="6.88671875" style="13" customWidth="1"/>
    <col min="7939" max="7939" width="29.6640625" style="13" customWidth="1"/>
    <col min="7940" max="7940" width="11.109375" style="13" customWidth="1"/>
    <col min="7941" max="7941" width="11.33203125" style="13" customWidth="1"/>
    <col min="7942" max="7942" width="11" style="13" customWidth="1"/>
    <col min="7943" max="7943" width="10.6640625" style="13" customWidth="1"/>
    <col min="7944" max="7944" width="10" style="13" customWidth="1"/>
    <col min="7945" max="7945" width="10.44140625" style="13" customWidth="1"/>
    <col min="7946" max="7947" width="9.6640625" style="13" customWidth="1"/>
    <col min="7948" max="7948" width="10" style="13" customWidth="1"/>
    <col min="7949" max="7950" width="7.88671875" style="13" customWidth="1"/>
    <col min="7951" max="7951" width="10.6640625" style="13" customWidth="1"/>
    <col min="7952" max="7952" width="10.44140625" style="13" customWidth="1"/>
    <col min="7953" max="7953" width="10.33203125" style="13" customWidth="1"/>
    <col min="7954" max="7954" width="9" style="13" customWidth="1"/>
    <col min="7955" max="8192" width="10.33203125" style="13"/>
    <col min="8193" max="8193" width="5.5546875" style="13" customWidth="1"/>
    <col min="8194" max="8194" width="6.88671875" style="13" customWidth="1"/>
    <col min="8195" max="8195" width="29.6640625" style="13" customWidth="1"/>
    <col min="8196" max="8196" width="11.109375" style="13" customWidth="1"/>
    <col min="8197" max="8197" width="11.33203125" style="13" customWidth="1"/>
    <col min="8198" max="8198" width="11" style="13" customWidth="1"/>
    <col min="8199" max="8199" width="10.6640625" style="13" customWidth="1"/>
    <col min="8200" max="8200" width="10" style="13" customWidth="1"/>
    <col min="8201" max="8201" width="10.44140625" style="13" customWidth="1"/>
    <col min="8202" max="8203" width="9.6640625" style="13" customWidth="1"/>
    <col min="8204" max="8204" width="10" style="13" customWidth="1"/>
    <col min="8205" max="8206" width="7.88671875" style="13" customWidth="1"/>
    <col min="8207" max="8207" width="10.6640625" style="13" customWidth="1"/>
    <col min="8208" max="8208" width="10.44140625" style="13" customWidth="1"/>
    <col min="8209" max="8209" width="10.33203125" style="13" customWidth="1"/>
    <col min="8210" max="8210" width="9" style="13" customWidth="1"/>
    <col min="8211" max="8448" width="10.33203125" style="13"/>
    <col min="8449" max="8449" width="5.5546875" style="13" customWidth="1"/>
    <col min="8450" max="8450" width="6.88671875" style="13" customWidth="1"/>
    <col min="8451" max="8451" width="29.6640625" style="13" customWidth="1"/>
    <col min="8452" max="8452" width="11.109375" style="13" customWidth="1"/>
    <col min="8453" max="8453" width="11.33203125" style="13" customWidth="1"/>
    <col min="8454" max="8454" width="11" style="13" customWidth="1"/>
    <col min="8455" max="8455" width="10.6640625" style="13" customWidth="1"/>
    <col min="8456" max="8456" width="10" style="13" customWidth="1"/>
    <col min="8457" max="8457" width="10.44140625" style="13" customWidth="1"/>
    <col min="8458" max="8459" width="9.6640625" style="13" customWidth="1"/>
    <col min="8460" max="8460" width="10" style="13" customWidth="1"/>
    <col min="8461" max="8462" width="7.88671875" style="13" customWidth="1"/>
    <col min="8463" max="8463" width="10.6640625" style="13" customWidth="1"/>
    <col min="8464" max="8464" width="10.44140625" style="13" customWidth="1"/>
    <col min="8465" max="8465" width="10.33203125" style="13" customWidth="1"/>
    <col min="8466" max="8466" width="9" style="13" customWidth="1"/>
    <col min="8467" max="8704" width="10.33203125" style="13"/>
    <col min="8705" max="8705" width="5.5546875" style="13" customWidth="1"/>
    <col min="8706" max="8706" width="6.88671875" style="13" customWidth="1"/>
    <col min="8707" max="8707" width="29.6640625" style="13" customWidth="1"/>
    <col min="8708" max="8708" width="11.109375" style="13" customWidth="1"/>
    <col min="8709" max="8709" width="11.33203125" style="13" customWidth="1"/>
    <col min="8710" max="8710" width="11" style="13" customWidth="1"/>
    <col min="8711" max="8711" width="10.6640625" style="13" customWidth="1"/>
    <col min="8712" max="8712" width="10" style="13" customWidth="1"/>
    <col min="8713" max="8713" width="10.44140625" style="13" customWidth="1"/>
    <col min="8714" max="8715" width="9.6640625" style="13" customWidth="1"/>
    <col min="8716" max="8716" width="10" style="13" customWidth="1"/>
    <col min="8717" max="8718" width="7.88671875" style="13" customWidth="1"/>
    <col min="8719" max="8719" width="10.6640625" style="13" customWidth="1"/>
    <col min="8720" max="8720" width="10.44140625" style="13" customWidth="1"/>
    <col min="8721" max="8721" width="10.33203125" style="13" customWidth="1"/>
    <col min="8722" max="8722" width="9" style="13" customWidth="1"/>
    <col min="8723" max="8960" width="10.33203125" style="13"/>
    <col min="8961" max="8961" width="5.5546875" style="13" customWidth="1"/>
    <col min="8962" max="8962" width="6.88671875" style="13" customWidth="1"/>
    <col min="8963" max="8963" width="29.6640625" style="13" customWidth="1"/>
    <col min="8964" max="8964" width="11.109375" style="13" customWidth="1"/>
    <col min="8965" max="8965" width="11.33203125" style="13" customWidth="1"/>
    <col min="8966" max="8966" width="11" style="13" customWidth="1"/>
    <col min="8967" max="8967" width="10.6640625" style="13" customWidth="1"/>
    <col min="8968" max="8968" width="10" style="13" customWidth="1"/>
    <col min="8969" max="8969" width="10.44140625" style="13" customWidth="1"/>
    <col min="8970" max="8971" width="9.6640625" style="13" customWidth="1"/>
    <col min="8972" max="8972" width="10" style="13" customWidth="1"/>
    <col min="8973" max="8974" width="7.88671875" style="13" customWidth="1"/>
    <col min="8975" max="8975" width="10.6640625" style="13" customWidth="1"/>
    <col min="8976" max="8976" width="10.44140625" style="13" customWidth="1"/>
    <col min="8977" max="8977" width="10.33203125" style="13" customWidth="1"/>
    <col min="8978" max="8978" width="9" style="13" customWidth="1"/>
    <col min="8979" max="9216" width="10.33203125" style="13"/>
    <col min="9217" max="9217" width="5.5546875" style="13" customWidth="1"/>
    <col min="9218" max="9218" width="6.88671875" style="13" customWidth="1"/>
    <col min="9219" max="9219" width="29.6640625" style="13" customWidth="1"/>
    <col min="9220" max="9220" width="11.109375" style="13" customWidth="1"/>
    <col min="9221" max="9221" width="11.33203125" style="13" customWidth="1"/>
    <col min="9222" max="9222" width="11" style="13" customWidth="1"/>
    <col min="9223" max="9223" width="10.6640625" style="13" customWidth="1"/>
    <col min="9224" max="9224" width="10" style="13" customWidth="1"/>
    <col min="9225" max="9225" width="10.44140625" style="13" customWidth="1"/>
    <col min="9226" max="9227" width="9.6640625" style="13" customWidth="1"/>
    <col min="9228" max="9228" width="10" style="13" customWidth="1"/>
    <col min="9229" max="9230" width="7.88671875" style="13" customWidth="1"/>
    <col min="9231" max="9231" width="10.6640625" style="13" customWidth="1"/>
    <col min="9232" max="9232" width="10.44140625" style="13" customWidth="1"/>
    <col min="9233" max="9233" width="10.33203125" style="13" customWidth="1"/>
    <col min="9234" max="9234" width="9" style="13" customWidth="1"/>
    <col min="9235" max="9472" width="10.33203125" style="13"/>
    <col min="9473" max="9473" width="5.5546875" style="13" customWidth="1"/>
    <col min="9474" max="9474" width="6.88671875" style="13" customWidth="1"/>
    <col min="9475" max="9475" width="29.6640625" style="13" customWidth="1"/>
    <col min="9476" max="9476" width="11.109375" style="13" customWidth="1"/>
    <col min="9477" max="9477" width="11.33203125" style="13" customWidth="1"/>
    <col min="9478" max="9478" width="11" style="13" customWidth="1"/>
    <col min="9479" max="9479" width="10.6640625" style="13" customWidth="1"/>
    <col min="9480" max="9480" width="10" style="13" customWidth="1"/>
    <col min="9481" max="9481" width="10.44140625" style="13" customWidth="1"/>
    <col min="9482" max="9483" width="9.6640625" style="13" customWidth="1"/>
    <col min="9484" max="9484" width="10" style="13" customWidth="1"/>
    <col min="9485" max="9486" width="7.88671875" style="13" customWidth="1"/>
    <col min="9487" max="9487" width="10.6640625" style="13" customWidth="1"/>
    <col min="9488" max="9488" width="10.44140625" style="13" customWidth="1"/>
    <col min="9489" max="9489" width="10.33203125" style="13" customWidth="1"/>
    <col min="9490" max="9490" width="9" style="13" customWidth="1"/>
    <col min="9491" max="9728" width="10.33203125" style="13"/>
    <col min="9729" max="9729" width="5.5546875" style="13" customWidth="1"/>
    <col min="9730" max="9730" width="6.88671875" style="13" customWidth="1"/>
    <col min="9731" max="9731" width="29.6640625" style="13" customWidth="1"/>
    <col min="9732" max="9732" width="11.109375" style="13" customWidth="1"/>
    <col min="9733" max="9733" width="11.33203125" style="13" customWidth="1"/>
    <col min="9734" max="9734" width="11" style="13" customWidth="1"/>
    <col min="9735" max="9735" width="10.6640625" style="13" customWidth="1"/>
    <col min="9736" max="9736" width="10" style="13" customWidth="1"/>
    <col min="9737" max="9737" width="10.44140625" style="13" customWidth="1"/>
    <col min="9738" max="9739" width="9.6640625" style="13" customWidth="1"/>
    <col min="9740" max="9740" width="10" style="13" customWidth="1"/>
    <col min="9741" max="9742" width="7.88671875" style="13" customWidth="1"/>
    <col min="9743" max="9743" width="10.6640625" style="13" customWidth="1"/>
    <col min="9744" max="9744" width="10.44140625" style="13" customWidth="1"/>
    <col min="9745" max="9745" width="10.33203125" style="13" customWidth="1"/>
    <col min="9746" max="9746" width="9" style="13" customWidth="1"/>
    <col min="9747" max="9984" width="10.33203125" style="13"/>
    <col min="9985" max="9985" width="5.5546875" style="13" customWidth="1"/>
    <col min="9986" max="9986" width="6.88671875" style="13" customWidth="1"/>
    <col min="9987" max="9987" width="29.6640625" style="13" customWidth="1"/>
    <col min="9988" max="9988" width="11.109375" style="13" customWidth="1"/>
    <col min="9989" max="9989" width="11.33203125" style="13" customWidth="1"/>
    <col min="9990" max="9990" width="11" style="13" customWidth="1"/>
    <col min="9991" max="9991" width="10.6640625" style="13" customWidth="1"/>
    <col min="9992" max="9992" width="10" style="13" customWidth="1"/>
    <col min="9993" max="9993" width="10.44140625" style="13" customWidth="1"/>
    <col min="9994" max="9995" width="9.6640625" style="13" customWidth="1"/>
    <col min="9996" max="9996" width="10" style="13" customWidth="1"/>
    <col min="9997" max="9998" width="7.88671875" style="13" customWidth="1"/>
    <col min="9999" max="9999" width="10.6640625" style="13" customWidth="1"/>
    <col min="10000" max="10000" width="10.44140625" style="13" customWidth="1"/>
    <col min="10001" max="10001" width="10.33203125" style="13" customWidth="1"/>
    <col min="10002" max="10002" width="9" style="13" customWidth="1"/>
    <col min="10003" max="10240" width="10.33203125" style="13"/>
    <col min="10241" max="10241" width="5.5546875" style="13" customWidth="1"/>
    <col min="10242" max="10242" width="6.88671875" style="13" customWidth="1"/>
    <col min="10243" max="10243" width="29.6640625" style="13" customWidth="1"/>
    <col min="10244" max="10244" width="11.109375" style="13" customWidth="1"/>
    <col min="10245" max="10245" width="11.33203125" style="13" customWidth="1"/>
    <col min="10246" max="10246" width="11" style="13" customWidth="1"/>
    <col min="10247" max="10247" width="10.6640625" style="13" customWidth="1"/>
    <col min="10248" max="10248" width="10" style="13" customWidth="1"/>
    <col min="10249" max="10249" width="10.44140625" style="13" customWidth="1"/>
    <col min="10250" max="10251" width="9.6640625" style="13" customWidth="1"/>
    <col min="10252" max="10252" width="10" style="13" customWidth="1"/>
    <col min="10253" max="10254" width="7.88671875" style="13" customWidth="1"/>
    <col min="10255" max="10255" width="10.6640625" style="13" customWidth="1"/>
    <col min="10256" max="10256" width="10.44140625" style="13" customWidth="1"/>
    <col min="10257" max="10257" width="10.33203125" style="13" customWidth="1"/>
    <col min="10258" max="10258" width="9" style="13" customWidth="1"/>
    <col min="10259" max="10496" width="10.33203125" style="13"/>
    <col min="10497" max="10497" width="5.5546875" style="13" customWidth="1"/>
    <col min="10498" max="10498" width="6.88671875" style="13" customWidth="1"/>
    <col min="10499" max="10499" width="29.6640625" style="13" customWidth="1"/>
    <col min="10500" max="10500" width="11.109375" style="13" customWidth="1"/>
    <col min="10501" max="10501" width="11.33203125" style="13" customWidth="1"/>
    <col min="10502" max="10502" width="11" style="13" customWidth="1"/>
    <col min="10503" max="10503" width="10.6640625" style="13" customWidth="1"/>
    <col min="10504" max="10504" width="10" style="13" customWidth="1"/>
    <col min="10505" max="10505" width="10.44140625" style="13" customWidth="1"/>
    <col min="10506" max="10507" width="9.6640625" style="13" customWidth="1"/>
    <col min="10508" max="10508" width="10" style="13" customWidth="1"/>
    <col min="10509" max="10510" width="7.88671875" style="13" customWidth="1"/>
    <col min="10511" max="10511" width="10.6640625" style="13" customWidth="1"/>
    <col min="10512" max="10512" width="10.44140625" style="13" customWidth="1"/>
    <col min="10513" max="10513" width="10.33203125" style="13" customWidth="1"/>
    <col min="10514" max="10514" width="9" style="13" customWidth="1"/>
    <col min="10515" max="10752" width="10.33203125" style="13"/>
    <col min="10753" max="10753" width="5.5546875" style="13" customWidth="1"/>
    <col min="10754" max="10754" width="6.88671875" style="13" customWidth="1"/>
    <col min="10755" max="10755" width="29.6640625" style="13" customWidth="1"/>
    <col min="10756" max="10756" width="11.109375" style="13" customWidth="1"/>
    <col min="10757" max="10757" width="11.33203125" style="13" customWidth="1"/>
    <col min="10758" max="10758" width="11" style="13" customWidth="1"/>
    <col min="10759" max="10759" width="10.6640625" style="13" customWidth="1"/>
    <col min="10760" max="10760" width="10" style="13" customWidth="1"/>
    <col min="10761" max="10761" width="10.44140625" style="13" customWidth="1"/>
    <col min="10762" max="10763" width="9.6640625" style="13" customWidth="1"/>
    <col min="10764" max="10764" width="10" style="13" customWidth="1"/>
    <col min="10765" max="10766" width="7.88671875" style="13" customWidth="1"/>
    <col min="10767" max="10767" width="10.6640625" style="13" customWidth="1"/>
    <col min="10768" max="10768" width="10.44140625" style="13" customWidth="1"/>
    <col min="10769" max="10769" width="10.33203125" style="13" customWidth="1"/>
    <col min="10770" max="10770" width="9" style="13" customWidth="1"/>
    <col min="10771" max="11008" width="10.33203125" style="13"/>
    <col min="11009" max="11009" width="5.5546875" style="13" customWidth="1"/>
    <col min="11010" max="11010" width="6.88671875" style="13" customWidth="1"/>
    <col min="11011" max="11011" width="29.6640625" style="13" customWidth="1"/>
    <col min="11012" max="11012" width="11.109375" style="13" customWidth="1"/>
    <col min="11013" max="11013" width="11.33203125" style="13" customWidth="1"/>
    <col min="11014" max="11014" width="11" style="13" customWidth="1"/>
    <col min="11015" max="11015" width="10.6640625" style="13" customWidth="1"/>
    <col min="11016" max="11016" width="10" style="13" customWidth="1"/>
    <col min="11017" max="11017" width="10.44140625" style="13" customWidth="1"/>
    <col min="11018" max="11019" width="9.6640625" style="13" customWidth="1"/>
    <col min="11020" max="11020" width="10" style="13" customWidth="1"/>
    <col min="11021" max="11022" width="7.88671875" style="13" customWidth="1"/>
    <col min="11023" max="11023" width="10.6640625" style="13" customWidth="1"/>
    <col min="11024" max="11024" width="10.44140625" style="13" customWidth="1"/>
    <col min="11025" max="11025" width="10.33203125" style="13" customWidth="1"/>
    <col min="11026" max="11026" width="9" style="13" customWidth="1"/>
    <col min="11027" max="11264" width="10.33203125" style="13"/>
    <col min="11265" max="11265" width="5.5546875" style="13" customWidth="1"/>
    <col min="11266" max="11266" width="6.88671875" style="13" customWidth="1"/>
    <col min="11267" max="11267" width="29.6640625" style="13" customWidth="1"/>
    <col min="11268" max="11268" width="11.109375" style="13" customWidth="1"/>
    <col min="11269" max="11269" width="11.33203125" style="13" customWidth="1"/>
    <col min="11270" max="11270" width="11" style="13" customWidth="1"/>
    <col min="11271" max="11271" width="10.6640625" style="13" customWidth="1"/>
    <col min="11272" max="11272" width="10" style="13" customWidth="1"/>
    <col min="11273" max="11273" width="10.44140625" style="13" customWidth="1"/>
    <col min="11274" max="11275" width="9.6640625" style="13" customWidth="1"/>
    <col min="11276" max="11276" width="10" style="13" customWidth="1"/>
    <col min="11277" max="11278" width="7.88671875" style="13" customWidth="1"/>
    <col min="11279" max="11279" width="10.6640625" style="13" customWidth="1"/>
    <col min="11280" max="11280" width="10.44140625" style="13" customWidth="1"/>
    <col min="11281" max="11281" width="10.33203125" style="13" customWidth="1"/>
    <col min="11282" max="11282" width="9" style="13" customWidth="1"/>
    <col min="11283" max="11520" width="10.33203125" style="13"/>
    <col min="11521" max="11521" width="5.5546875" style="13" customWidth="1"/>
    <col min="11522" max="11522" width="6.88671875" style="13" customWidth="1"/>
    <col min="11523" max="11523" width="29.6640625" style="13" customWidth="1"/>
    <col min="11524" max="11524" width="11.109375" style="13" customWidth="1"/>
    <col min="11525" max="11525" width="11.33203125" style="13" customWidth="1"/>
    <col min="11526" max="11526" width="11" style="13" customWidth="1"/>
    <col min="11527" max="11527" width="10.6640625" style="13" customWidth="1"/>
    <col min="11528" max="11528" width="10" style="13" customWidth="1"/>
    <col min="11529" max="11529" width="10.44140625" style="13" customWidth="1"/>
    <col min="11530" max="11531" width="9.6640625" style="13" customWidth="1"/>
    <col min="11532" max="11532" width="10" style="13" customWidth="1"/>
    <col min="11533" max="11534" width="7.88671875" style="13" customWidth="1"/>
    <col min="11535" max="11535" width="10.6640625" style="13" customWidth="1"/>
    <col min="11536" max="11536" width="10.44140625" style="13" customWidth="1"/>
    <col min="11537" max="11537" width="10.33203125" style="13" customWidth="1"/>
    <col min="11538" max="11538" width="9" style="13" customWidth="1"/>
    <col min="11539" max="11776" width="10.33203125" style="13"/>
    <col min="11777" max="11777" width="5.5546875" style="13" customWidth="1"/>
    <col min="11778" max="11778" width="6.88671875" style="13" customWidth="1"/>
    <col min="11779" max="11779" width="29.6640625" style="13" customWidth="1"/>
    <col min="11780" max="11780" width="11.109375" style="13" customWidth="1"/>
    <col min="11781" max="11781" width="11.33203125" style="13" customWidth="1"/>
    <col min="11782" max="11782" width="11" style="13" customWidth="1"/>
    <col min="11783" max="11783" width="10.6640625" style="13" customWidth="1"/>
    <col min="11784" max="11784" width="10" style="13" customWidth="1"/>
    <col min="11785" max="11785" width="10.44140625" style="13" customWidth="1"/>
    <col min="11786" max="11787" width="9.6640625" style="13" customWidth="1"/>
    <col min="11788" max="11788" width="10" style="13" customWidth="1"/>
    <col min="11789" max="11790" width="7.88671875" style="13" customWidth="1"/>
    <col min="11791" max="11791" width="10.6640625" style="13" customWidth="1"/>
    <col min="11792" max="11792" width="10.44140625" style="13" customWidth="1"/>
    <col min="11793" max="11793" width="10.33203125" style="13" customWidth="1"/>
    <col min="11794" max="11794" width="9" style="13" customWidth="1"/>
    <col min="11795" max="12032" width="10.33203125" style="13"/>
    <col min="12033" max="12033" width="5.5546875" style="13" customWidth="1"/>
    <col min="12034" max="12034" width="6.88671875" style="13" customWidth="1"/>
    <col min="12035" max="12035" width="29.6640625" style="13" customWidth="1"/>
    <col min="12036" max="12036" width="11.109375" style="13" customWidth="1"/>
    <col min="12037" max="12037" width="11.33203125" style="13" customWidth="1"/>
    <col min="12038" max="12038" width="11" style="13" customWidth="1"/>
    <col min="12039" max="12039" width="10.6640625" style="13" customWidth="1"/>
    <col min="12040" max="12040" width="10" style="13" customWidth="1"/>
    <col min="12041" max="12041" width="10.44140625" style="13" customWidth="1"/>
    <col min="12042" max="12043" width="9.6640625" style="13" customWidth="1"/>
    <col min="12044" max="12044" width="10" style="13" customWidth="1"/>
    <col min="12045" max="12046" width="7.88671875" style="13" customWidth="1"/>
    <col min="12047" max="12047" width="10.6640625" style="13" customWidth="1"/>
    <col min="12048" max="12048" width="10.44140625" style="13" customWidth="1"/>
    <col min="12049" max="12049" width="10.33203125" style="13" customWidth="1"/>
    <col min="12050" max="12050" width="9" style="13" customWidth="1"/>
    <col min="12051" max="12288" width="10.33203125" style="13"/>
    <col min="12289" max="12289" width="5.5546875" style="13" customWidth="1"/>
    <col min="12290" max="12290" width="6.88671875" style="13" customWidth="1"/>
    <col min="12291" max="12291" width="29.6640625" style="13" customWidth="1"/>
    <col min="12292" max="12292" width="11.109375" style="13" customWidth="1"/>
    <col min="12293" max="12293" width="11.33203125" style="13" customWidth="1"/>
    <col min="12294" max="12294" width="11" style="13" customWidth="1"/>
    <col min="12295" max="12295" width="10.6640625" style="13" customWidth="1"/>
    <col min="12296" max="12296" width="10" style="13" customWidth="1"/>
    <col min="12297" max="12297" width="10.44140625" style="13" customWidth="1"/>
    <col min="12298" max="12299" width="9.6640625" style="13" customWidth="1"/>
    <col min="12300" max="12300" width="10" style="13" customWidth="1"/>
    <col min="12301" max="12302" width="7.88671875" style="13" customWidth="1"/>
    <col min="12303" max="12303" width="10.6640625" style="13" customWidth="1"/>
    <col min="12304" max="12304" width="10.44140625" style="13" customWidth="1"/>
    <col min="12305" max="12305" width="10.33203125" style="13" customWidth="1"/>
    <col min="12306" max="12306" width="9" style="13" customWidth="1"/>
    <col min="12307" max="12544" width="10.33203125" style="13"/>
    <col min="12545" max="12545" width="5.5546875" style="13" customWidth="1"/>
    <col min="12546" max="12546" width="6.88671875" style="13" customWidth="1"/>
    <col min="12547" max="12547" width="29.6640625" style="13" customWidth="1"/>
    <col min="12548" max="12548" width="11.109375" style="13" customWidth="1"/>
    <col min="12549" max="12549" width="11.33203125" style="13" customWidth="1"/>
    <col min="12550" max="12550" width="11" style="13" customWidth="1"/>
    <col min="12551" max="12551" width="10.6640625" style="13" customWidth="1"/>
    <col min="12552" max="12552" width="10" style="13" customWidth="1"/>
    <col min="12553" max="12553" width="10.44140625" style="13" customWidth="1"/>
    <col min="12554" max="12555" width="9.6640625" style="13" customWidth="1"/>
    <col min="12556" max="12556" width="10" style="13" customWidth="1"/>
    <col min="12557" max="12558" width="7.88671875" style="13" customWidth="1"/>
    <col min="12559" max="12559" width="10.6640625" style="13" customWidth="1"/>
    <col min="12560" max="12560" width="10.44140625" style="13" customWidth="1"/>
    <col min="12561" max="12561" width="10.33203125" style="13" customWidth="1"/>
    <col min="12562" max="12562" width="9" style="13" customWidth="1"/>
    <col min="12563" max="12800" width="10.33203125" style="13"/>
    <col min="12801" max="12801" width="5.5546875" style="13" customWidth="1"/>
    <col min="12802" max="12802" width="6.88671875" style="13" customWidth="1"/>
    <col min="12803" max="12803" width="29.6640625" style="13" customWidth="1"/>
    <col min="12804" max="12804" width="11.109375" style="13" customWidth="1"/>
    <col min="12805" max="12805" width="11.33203125" style="13" customWidth="1"/>
    <col min="12806" max="12806" width="11" style="13" customWidth="1"/>
    <col min="12807" max="12807" width="10.6640625" style="13" customWidth="1"/>
    <col min="12808" max="12808" width="10" style="13" customWidth="1"/>
    <col min="12809" max="12809" width="10.44140625" style="13" customWidth="1"/>
    <col min="12810" max="12811" width="9.6640625" style="13" customWidth="1"/>
    <col min="12812" max="12812" width="10" style="13" customWidth="1"/>
    <col min="12813" max="12814" width="7.88671875" style="13" customWidth="1"/>
    <col min="12815" max="12815" width="10.6640625" style="13" customWidth="1"/>
    <col min="12816" max="12816" width="10.44140625" style="13" customWidth="1"/>
    <col min="12817" max="12817" width="10.33203125" style="13" customWidth="1"/>
    <col min="12818" max="12818" width="9" style="13" customWidth="1"/>
    <col min="12819" max="13056" width="10.33203125" style="13"/>
    <col min="13057" max="13057" width="5.5546875" style="13" customWidth="1"/>
    <col min="13058" max="13058" width="6.88671875" style="13" customWidth="1"/>
    <col min="13059" max="13059" width="29.6640625" style="13" customWidth="1"/>
    <col min="13060" max="13060" width="11.109375" style="13" customWidth="1"/>
    <col min="13061" max="13061" width="11.33203125" style="13" customWidth="1"/>
    <col min="13062" max="13062" width="11" style="13" customWidth="1"/>
    <col min="13063" max="13063" width="10.6640625" style="13" customWidth="1"/>
    <col min="13064" max="13064" width="10" style="13" customWidth="1"/>
    <col min="13065" max="13065" width="10.44140625" style="13" customWidth="1"/>
    <col min="13066" max="13067" width="9.6640625" style="13" customWidth="1"/>
    <col min="13068" max="13068" width="10" style="13" customWidth="1"/>
    <col min="13069" max="13070" width="7.88671875" style="13" customWidth="1"/>
    <col min="13071" max="13071" width="10.6640625" style="13" customWidth="1"/>
    <col min="13072" max="13072" width="10.44140625" style="13" customWidth="1"/>
    <col min="13073" max="13073" width="10.33203125" style="13" customWidth="1"/>
    <col min="13074" max="13074" width="9" style="13" customWidth="1"/>
    <col min="13075" max="13312" width="10.33203125" style="13"/>
    <col min="13313" max="13313" width="5.5546875" style="13" customWidth="1"/>
    <col min="13314" max="13314" width="6.88671875" style="13" customWidth="1"/>
    <col min="13315" max="13315" width="29.6640625" style="13" customWidth="1"/>
    <col min="13316" max="13316" width="11.109375" style="13" customWidth="1"/>
    <col min="13317" max="13317" width="11.33203125" style="13" customWidth="1"/>
    <col min="13318" max="13318" width="11" style="13" customWidth="1"/>
    <col min="13319" max="13319" width="10.6640625" style="13" customWidth="1"/>
    <col min="13320" max="13320" width="10" style="13" customWidth="1"/>
    <col min="13321" max="13321" width="10.44140625" style="13" customWidth="1"/>
    <col min="13322" max="13323" width="9.6640625" style="13" customWidth="1"/>
    <col min="13324" max="13324" width="10" style="13" customWidth="1"/>
    <col min="13325" max="13326" width="7.88671875" style="13" customWidth="1"/>
    <col min="13327" max="13327" width="10.6640625" style="13" customWidth="1"/>
    <col min="13328" max="13328" width="10.44140625" style="13" customWidth="1"/>
    <col min="13329" max="13329" width="10.33203125" style="13" customWidth="1"/>
    <col min="13330" max="13330" width="9" style="13" customWidth="1"/>
    <col min="13331" max="13568" width="10.33203125" style="13"/>
    <col min="13569" max="13569" width="5.5546875" style="13" customWidth="1"/>
    <col min="13570" max="13570" width="6.88671875" style="13" customWidth="1"/>
    <col min="13571" max="13571" width="29.6640625" style="13" customWidth="1"/>
    <col min="13572" max="13572" width="11.109375" style="13" customWidth="1"/>
    <col min="13573" max="13573" width="11.33203125" style="13" customWidth="1"/>
    <col min="13574" max="13574" width="11" style="13" customWidth="1"/>
    <col min="13575" max="13575" width="10.6640625" style="13" customWidth="1"/>
    <col min="13576" max="13576" width="10" style="13" customWidth="1"/>
    <col min="13577" max="13577" width="10.44140625" style="13" customWidth="1"/>
    <col min="13578" max="13579" width="9.6640625" style="13" customWidth="1"/>
    <col min="13580" max="13580" width="10" style="13" customWidth="1"/>
    <col min="13581" max="13582" width="7.88671875" style="13" customWidth="1"/>
    <col min="13583" max="13583" width="10.6640625" style="13" customWidth="1"/>
    <col min="13584" max="13584" width="10.44140625" style="13" customWidth="1"/>
    <col min="13585" max="13585" width="10.33203125" style="13" customWidth="1"/>
    <col min="13586" max="13586" width="9" style="13" customWidth="1"/>
    <col min="13587" max="13824" width="10.33203125" style="13"/>
    <col min="13825" max="13825" width="5.5546875" style="13" customWidth="1"/>
    <col min="13826" max="13826" width="6.88671875" style="13" customWidth="1"/>
    <col min="13827" max="13827" width="29.6640625" style="13" customWidth="1"/>
    <col min="13828" max="13828" width="11.109375" style="13" customWidth="1"/>
    <col min="13829" max="13829" width="11.33203125" style="13" customWidth="1"/>
    <col min="13830" max="13830" width="11" style="13" customWidth="1"/>
    <col min="13831" max="13831" width="10.6640625" style="13" customWidth="1"/>
    <col min="13832" max="13832" width="10" style="13" customWidth="1"/>
    <col min="13833" max="13833" width="10.44140625" style="13" customWidth="1"/>
    <col min="13834" max="13835" width="9.6640625" style="13" customWidth="1"/>
    <col min="13836" max="13836" width="10" style="13" customWidth="1"/>
    <col min="13837" max="13838" width="7.88671875" style="13" customWidth="1"/>
    <col min="13839" max="13839" width="10.6640625" style="13" customWidth="1"/>
    <col min="13840" max="13840" width="10.44140625" style="13" customWidth="1"/>
    <col min="13841" max="13841" width="10.33203125" style="13" customWidth="1"/>
    <col min="13842" max="13842" width="9" style="13" customWidth="1"/>
    <col min="13843" max="14080" width="10.33203125" style="13"/>
    <col min="14081" max="14081" width="5.5546875" style="13" customWidth="1"/>
    <col min="14082" max="14082" width="6.88671875" style="13" customWidth="1"/>
    <col min="14083" max="14083" width="29.6640625" style="13" customWidth="1"/>
    <col min="14084" max="14084" width="11.109375" style="13" customWidth="1"/>
    <col min="14085" max="14085" width="11.33203125" style="13" customWidth="1"/>
    <col min="14086" max="14086" width="11" style="13" customWidth="1"/>
    <col min="14087" max="14087" width="10.6640625" style="13" customWidth="1"/>
    <col min="14088" max="14088" width="10" style="13" customWidth="1"/>
    <col min="14089" max="14089" width="10.44140625" style="13" customWidth="1"/>
    <col min="14090" max="14091" width="9.6640625" style="13" customWidth="1"/>
    <col min="14092" max="14092" width="10" style="13" customWidth="1"/>
    <col min="14093" max="14094" width="7.88671875" style="13" customWidth="1"/>
    <col min="14095" max="14095" width="10.6640625" style="13" customWidth="1"/>
    <col min="14096" max="14096" width="10.44140625" style="13" customWidth="1"/>
    <col min="14097" max="14097" width="10.33203125" style="13" customWidth="1"/>
    <col min="14098" max="14098" width="9" style="13" customWidth="1"/>
    <col min="14099" max="14336" width="10.33203125" style="13"/>
    <col min="14337" max="14337" width="5.5546875" style="13" customWidth="1"/>
    <col min="14338" max="14338" width="6.88671875" style="13" customWidth="1"/>
    <col min="14339" max="14339" width="29.6640625" style="13" customWidth="1"/>
    <col min="14340" max="14340" width="11.109375" style="13" customWidth="1"/>
    <col min="14341" max="14341" width="11.33203125" style="13" customWidth="1"/>
    <col min="14342" max="14342" width="11" style="13" customWidth="1"/>
    <col min="14343" max="14343" width="10.6640625" style="13" customWidth="1"/>
    <col min="14344" max="14344" width="10" style="13" customWidth="1"/>
    <col min="14345" max="14345" width="10.44140625" style="13" customWidth="1"/>
    <col min="14346" max="14347" width="9.6640625" style="13" customWidth="1"/>
    <col min="14348" max="14348" width="10" style="13" customWidth="1"/>
    <col min="14349" max="14350" width="7.88671875" style="13" customWidth="1"/>
    <col min="14351" max="14351" width="10.6640625" style="13" customWidth="1"/>
    <col min="14352" max="14352" width="10.44140625" style="13" customWidth="1"/>
    <col min="14353" max="14353" width="10.33203125" style="13" customWidth="1"/>
    <col min="14354" max="14354" width="9" style="13" customWidth="1"/>
    <col min="14355" max="14592" width="10.33203125" style="13"/>
    <col min="14593" max="14593" width="5.5546875" style="13" customWidth="1"/>
    <col min="14594" max="14594" width="6.88671875" style="13" customWidth="1"/>
    <col min="14595" max="14595" width="29.6640625" style="13" customWidth="1"/>
    <col min="14596" max="14596" width="11.109375" style="13" customWidth="1"/>
    <col min="14597" max="14597" width="11.33203125" style="13" customWidth="1"/>
    <col min="14598" max="14598" width="11" style="13" customWidth="1"/>
    <col min="14599" max="14599" width="10.6640625" style="13" customWidth="1"/>
    <col min="14600" max="14600" width="10" style="13" customWidth="1"/>
    <col min="14601" max="14601" width="10.44140625" style="13" customWidth="1"/>
    <col min="14602" max="14603" width="9.6640625" style="13" customWidth="1"/>
    <col min="14604" max="14604" width="10" style="13" customWidth="1"/>
    <col min="14605" max="14606" width="7.88671875" style="13" customWidth="1"/>
    <col min="14607" max="14607" width="10.6640625" style="13" customWidth="1"/>
    <col min="14608" max="14608" width="10.44140625" style="13" customWidth="1"/>
    <col min="14609" max="14609" width="10.33203125" style="13" customWidth="1"/>
    <col min="14610" max="14610" width="9" style="13" customWidth="1"/>
    <col min="14611" max="14848" width="10.33203125" style="13"/>
    <col min="14849" max="14849" width="5.5546875" style="13" customWidth="1"/>
    <col min="14850" max="14850" width="6.88671875" style="13" customWidth="1"/>
    <col min="14851" max="14851" width="29.6640625" style="13" customWidth="1"/>
    <col min="14852" max="14852" width="11.109375" style="13" customWidth="1"/>
    <col min="14853" max="14853" width="11.33203125" style="13" customWidth="1"/>
    <col min="14854" max="14854" width="11" style="13" customWidth="1"/>
    <col min="14855" max="14855" width="10.6640625" style="13" customWidth="1"/>
    <col min="14856" max="14856" width="10" style="13" customWidth="1"/>
    <col min="14857" max="14857" width="10.44140625" style="13" customWidth="1"/>
    <col min="14858" max="14859" width="9.6640625" style="13" customWidth="1"/>
    <col min="14860" max="14860" width="10" style="13" customWidth="1"/>
    <col min="14861" max="14862" width="7.88671875" style="13" customWidth="1"/>
    <col min="14863" max="14863" width="10.6640625" style="13" customWidth="1"/>
    <col min="14864" max="14864" width="10.44140625" style="13" customWidth="1"/>
    <col min="14865" max="14865" width="10.33203125" style="13" customWidth="1"/>
    <col min="14866" max="14866" width="9" style="13" customWidth="1"/>
    <col min="14867" max="15104" width="10.33203125" style="13"/>
    <col min="15105" max="15105" width="5.5546875" style="13" customWidth="1"/>
    <col min="15106" max="15106" width="6.88671875" style="13" customWidth="1"/>
    <col min="15107" max="15107" width="29.6640625" style="13" customWidth="1"/>
    <col min="15108" max="15108" width="11.109375" style="13" customWidth="1"/>
    <col min="15109" max="15109" width="11.33203125" style="13" customWidth="1"/>
    <col min="15110" max="15110" width="11" style="13" customWidth="1"/>
    <col min="15111" max="15111" width="10.6640625" style="13" customWidth="1"/>
    <col min="15112" max="15112" width="10" style="13" customWidth="1"/>
    <col min="15113" max="15113" width="10.44140625" style="13" customWidth="1"/>
    <col min="15114" max="15115" width="9.6640625" style="13" customWidth="1"/>
    <col min="15116" max="15116" width="10" style="13" customWidth="1"/>
    <col min="15117" max="15118" width="7.88671875" style="13" customWidth="1"/>
    <col min="15119" max="15119" width="10.6640625" style="13" customWidth="1"/>
    <col min="15120" max="15120" width="10.44140625" style="13" customWidth="1"/>
    <col min="15121" max="15121" width="10.33203125" style="13" customWidth="1"/>
    <col min="15122" max="15122" width="9" style="13" customWidth="1"/>
    <col min="15123" max="15360" width="10.33203125" style="13"/>
    <col min="15361" max="15361" width="5.5546875" style="13" customWidth="1"/>
    <col min="15362" max="15362" width="6.88671875" style="13" customWidth="1"/>
    <col min="15363" max="15363" width="29.6640625" style="13" customWidth="1"/>
    <col min="15364" max="15364" width="11.109375" style="13" customWidth="1"/>
    <col min="15365" max="15365" width="11.33203125" style="13" customWidth="1"/>
    <col min="15366" max="15366" width="11" style="13" customWidth="1"/>
    <col min="15367" max="15367" width="10.6640625" style="13" customWidth="1"/>
    <col min="15368" max="15368" width="10" style="13" customWidth="1"/>
    <col min="15369" max="15369" width="10.44140625" style="13" customWidth="1"/>
    <col min="15370" max="15371" width="9.6640625" style="13" customWidth="1"/>
    <col min="15372" max="15372" width="10" style="13" customWidth="1"/>
    <col min="15373" max="15374" width="7.88671875" style="13" customWidth="1"/>
    <col min="15375" max="15375" width="10.6640625" style="13" customWidth="1"/>
    <col min="15376" max="15376" width="10.44140625" style="13" customWidth="1"/>
    <col min="15377" max="15377" width="10.33203125" style="13" customWidth="1"/>
    <col min="15378" max="15378" width="9" style="13" customWidth="1"/>
    <col min="15379" max="15616" width="10.33203125" style="13"/>
    <col min="15617" max="15617" width="5.5546875" style="13" customWidth="1"/>
    <col min="15618" max="15618" width="6.88671875" style="13" customWidth="1"/>
    <col min="15619" max="15619" width="29.6640625" style="13" customWidth="1"/>
    <col min="15620" max="15620" width="11.109375" style="13" customWidth="1"/>
    <col min="15621" max="15621" width="11.33203125" style="13" customWidth="1"/>
    <col min="15622" max="15622" width="11" style="13" customWidth="1"/>
    <col min="15623" max="15623" width="10.6640625" style="13" customWidth="1"/>
    <col min="15624" max="15624" width="10" style="13" customWidth="1"/>
    <col min="15625" max="15625" width="10.44140625" style="13" customWidth="1"/>
    <col min="15626" max="15627" width="9.6640625" style="13" customWidth="1"/>
    <col min="15628" max="15628" width="10" style="13" customWidth="1"/>
    <col min="15629" max="15630" width="7.88671875" style="13" customWidth="1"/>
    <col min="15631" max="15631" width="10.6640625" style="13" customWidth="1"/>
    <col min="15632" max="15632" width="10.44140625" style="13" customWidth="1"/>
    <col min="15633" max="15633" width="10.33203125" style="13" customWidth="1"/>
    <col min="15634" max="15634" width="9" style="13" customWidth="1"/>
    <col min="15635" max="15872" width="10.33203125" style="13"/>
    <col min="15873" max="15873" width="5.5546875" style="13" customWidth="1"/>
    <col min="15874" max="15874" width="6.88671875" style="13" customWidth="1"/>
    <col min="15875" max="15875" width="29.6640625" style="13" customWidth="1"/>
    <col min="15876" max="15876" width="11.109375" style="13" customWidth="1"/>
    <col min="15877" max="15877" width="11.33203125" style="13" customWidth="1"/>
    <col min="15878" max="15878" width="11" style="13" customWidth="1"/>
    <col min="15879" max="15879" width="10.6640625" style="13" customWidth="1"/>
    <col min="15880" max="15880" width="10" style="13" customWidth="1"/>
    <col min="15881" max="15881" width="10.44140625" style="13" customWidth="1"/>
    <col min="15882" max="15883" width="9.6640625" style="13" customWidth="1"/>
    <col min="15884" max="15884" width="10" style="13" customWidth="1"/>
    <col min="15885" max="15886" width="7.88671875" style="13" customWidth="1"/>
    <col min="15887" max="15887" width="10.6640625" style="13" customWidth="1"/>
    <col min="15888" max="15888" width="10.44140625" style="13" customWidth="1"/>
    <col min="15889" max="15889" width="10.33203125" style="13" customWidth="1"/>
    <col min="15890" max="15890" width="9" style="13" customWidth="1"/>
    <col min="15891" max="16128" width="10.33203125" style="13"/>
    <col min="16129" max="16129" width="5.5546875" style="13" customWidth="1"/>
    <col min="16130" max="16130" width="6.88671875" style="13" customWidth="1"/>
    <col min="16131" max="16131" width="29.6640625" style="13" customWidth="1"/>
    <col min="16132" max="16132" width="11.109375" style="13" customWidth="1"/>
    <col min="16133" max="16133" width="11.33203125" style="13" customWidth="1"/>
    <col min="16134" max="16134" width="11" style="13" customWidth="1"/>
    <col min="16135" max="16135" width="10.6640625" style="13" customWidth="1"/>
    <col min="16136" max="16136" width="10" style="13" customWidth="1"/>
    <col min="16137" max="16137" width="10.44140625" style="13" customWidth="1"/>
    <col min="16138" max="16139" width="9.6640625" style="13" customWidth="1"/>
    <col min="16140" max="16140" width="10" style="13" customWidth="1"/>
    <col min="16141" max="16142" width="7.88671875" style="13" customWidth="1"/>
    <col min="16143" max="16143" width="10.6640625" style="13" customWidth="1"/>
    <col min="16144" max="16144" width="10.44140625" style="13" customWidth="1"/>
    <col min="16145" max="16145" width="10.33203125" style="13" customWidth="1"/>
    <col min="16146" max="16146" width="9" style="13" customWidth="1"/>
    <col min="16147" max="16384" width="10.33203125" style="13"/>
  </cols>
  <sheetData>
    <row r="1" spans="1:18" s="2" customFormat="1" ht="24" customHeight="1">
      <c r="A1" s="271" t="s">
        <v>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8" s="15" customFormat="1" ht="12.75" customHeight="1">
      <c r="A2" s="272" t="s">
        <v>0</v>
      </c>
      <c r="B2" s="272" t="s">
        <v>5</v>
      </c>
      <c r="C2" s="272" t="s">
        <v>4</v>
      </c>
      <c r="D2" s="275" t="s">
        <v>16</v>
      </c>
      <c r="E2" s="278" t="s">
        <v>9</v>
      </c>
      <c r="F2" s="281" t="s">
        <v>17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</row>
    <row r="3" spans="1:18" s="15" customFormat="1" ht="10.199999999999999">
      <c r="A3" s="273"/>
      <c r="B3" s="273"/>
      <c r="C3" s="273"/>
      <c r="D3" s="276"/>
      <c r="E3" s="279"/>
      <c r="F3" s="278" t="s">
        <v>18</v>
      </c>
      <c r="G3" s="285" t="s">
        <v>10</v>
      </c>
      <c r="H3" s="286"/>
      <c r="I3" s="286"/>
      <c r="J3" s="286"/>
      <c r="K3" s="286"/>
      <c r="L3" s="286"/>
      <c r="M3" s="286"/>
      <c r="N3" s="287"/>
      <c r="O3" s="278" t="s">
        <v>19</v>
      </c>
      <c r="P3" s="281" t="s">
        <v>10</v>
      </c>
      <c r="Q3" s="282"/>
      <c r="R3" s="283"/>
    </row>
    <row r="4" spans="1:18" s="15" customFormat="1" ht="10.199999999999999">
      <c r="A4" s="273"/>
      <c r="B4" s="273"/>
      <c r="C4" s="273"/>
      <c r="D4" s="276"/>
      <c r="E4" s="279"/>
      <c r="F4" s="279"/>
      <c r="G4" s="288"/>
      <c r="H4" s="289"/>
      <c r="I4" s="289"/>
      <c r="J4" s="289"/>
      <c r="K4" s="289"/>
      <c r="L4" s="289"/>
      <c r="M4" s="289"/>
      <c r="N4" s="290"/>
      <c r="O4" s="279"/>
      <c r="P4" s="278" t="s">
        <v>20</v>
      </c>
      <c r="Q4" s="285" t="s">
        <v>21</v>
      </c>
      <c r="R4" s="291" t="s">
        <v>22</v>
      </c>
    </row>
    <row r="5" spans="1:18" s="15" customFormat="1" ht="10.199999999999999">
      <c r="A5" s="273"/>
      <c r="B5" s="273"/>
      <c r="C5" s="273"/>
      <c r="D5" s="276"/>
      <c r="E5" s="279"/>
      <c r="F5" s="279"/>
      <c r="G5" s="278" t="s">
        <v>23</v>
      </c>
      <c r="H5" s="285" t="s">
        <v>10</v>
      </c>
      <c r="I5" s="287"/>
      <c r="J5" s="278" t="s">
        <v>24</v>
      </c>
      <c r="K5" s="278" t="s">
        <v>25</v>
      </c>
      <c r="L5" s="278" t="s">
        <v>26</v>
      </c>
      <c r="M5" s="278" t="s">
        <v>27</v>
      </c>
      <c r="N5" s="278" t="s">
        <v>28</v>
      </c>
      <c r="O5" s="279"/>
      <c r="P5" s="279"/>
      <c r="Q5" s="288"/>
      <c r="R5" s="292"/>
    </row>
    <row r="6" spans="1:18" s="15" customFormat="1" ht="10.199999999999999">
      <c r="A6" s="273"/>
      <c r="B6" s="273"/>
      <c r="C6" s="273"/>
      <c r="D6" s="276"/>
      <c r="E6" s="279"/>
      <c r="F6" s="279"/>
      <c r="G6" s="279"/>
      <c r="H6" s="288"/>
      <c r="I6" s="290"/>
      <c r="J6" s="279"/>
      <c r="K6" s="279"/>
      <c r="L6" s="279"/>
      <c r="M6" s="279"/>
      <c r="N6" s="279"/>
      <c r="O6" s="279"/>
      <c r="P6" s="279"/>
      <c r="Q6" s="285" t="s">
        <v>29</v>
      </c>
      <c r="R6" s="292"/>
    </row>
    <row r="7" spans="1:18" s="15" customFormat="1" ht="63" customHeight="1">
      <c r="A7" s="274"/>
      <c r="B7" s="274"/>
      <c r="C7" s="274"/>
      <c r="D7" s="277"/>
      <c r="E7" s="280"/>
      <c r="F7" s="284"/>
      <c r="G7" s="284"/>
      <c r="H7" s="16" t="s">
        <v>30</v>
      </c>
      <c r="I7" s="16" t="s">
        <v>31</v>
      </c>
      <c r="J7" s="284"/>
      <c r="K7" s="284"/>
      <c r="L7" s="284"/>
      <c r="M7" s="284"/>
      <c r="N7" s="284"/>
      <c r="O7" s="284"/>
      <c r="P7" s="284"/>
      <c r="Q7" s="288"/>
      <c r="R7" s="293"/>
    </row>
    <row r="8" spans="1:18" s="15" customFormat="1" ht="11.4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8">
        <v>6</v>
      </c>
      <c r="G8" s="18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18" s="22" customFormat="1" ht="17.399999999999999" customHeight="1">
      <c r="A9" s="249" t="s">
        <v>1</v>
      </c>
      <c r="B9" s="249"/>
      <c r="C9" s="27" t="s">
        <v>49</v>
      </c>
      <c r="D9" s="19">
        <v>1908251.16</v>
      </c>
      <c r="E9" s="20">
        <f>SUM(E10:E11)</f>
        <v>-345006.79</v>
      </c>
      <c r="F9" s="20">
        <f>SUM(F10:F11)</f>
        <v>-45006.79</v>
      </c>
      <c r="G9" s="20">
        <f>SUM(G10:G11)</f>
        <v>-45006.79</v>
      </c>
      <c r="H9" s="20">
        <f>SUM(H10:H12)</f>
        <v>0</v>
      </c>
      <c r="I9" s="20">
        <f>SUM(I10:I11)</f>
        <v>-45006.79</v>
      </c>
      <c r="J9" s="19"/>
      <c r="K9" s="20"/>
      <c r="L9" s="20"/>
      <c r="M9" s="21"/>
      <c r="N9" s="21"/>
      <c r="O9" s="20">
        <f>SUM(O10)</f>
        <v>-300000</v>
      </c>
      <c r="P9" s="20">
        <f>SUM(P10)</f>
        <v>-300000</v>
      </c>
      <c r="Q9" s="20"/>
      <c r="R9" s="21"/>
    </row>
    <row r="10" spans="1:18" s="22" customFormat="1" ht="20.399999999999999">
      <c r="A10" s="62"/>
      <c r="B10" s="250" t="s">
        <v>91</v>
      </c>
      <c r="C10" s="248" t="s">
        <v>92</v>
      </c>
      <c r="D10" s="23"/>
      <c r="E10" s="23">
        <f t="shared" ref="E10" si="0">F10+P10</f>
        <v>-345392.79</v>
      </c>
      <c r="F10" s="24">
        <f t="shared" ref="F10" si="1">G10+J10+K10+L10</f>
        <v>-45392.79</v>
      </c>
      <c r="G10" s="25">
        <f>H10+I10</f>
        <v>-45392.79</v>
      </c>
      <c r="H10" s="25"/>
      <c r="I10" s="25">
        <v>-45392.79</v>
      </c>
      <c r="J10" s="26"/>
      <c r="K10" s="20"/>
      <c r="L10" s="25"/>
      <c r="M10" s="21"/>
      <c r="N10" s="21"/>
      <c r="O10" s="25">
        <v>-300000</v>
      </c>
      <c r="P10" s="25">
        <v>-300000</v>
      </c>
      <c r="Q10" s="25"/>
      <c r="R10" s="21"/>
    </row>
    <row r="11" spans="1:18" s="22" customFormat="1" ht="14.4" customHeight="1">
      <c r="A11" s="62"/>
      <c r="B11" s="250" t="s">
        <v>198</v>
      </c>
      <c r="C11" s="248" t="s">
        <v>197</v>
      </c>
      <c r="D11" s="23"/>
      <c r="E11" s="23">
        <f t="shared" ref="E11" si="2">F11+P11</f>
        <v>386</v>
      </c>
      <c r="F11" s="24">
        <f t="shared" ref="F11" si="3">G11+J11+K11+L11</f>
        <v>386</v>
      </c>
      <c r="G11" s="25">
        <f>H11+I11</f>
        <v>386</v>
      </c>
      <c r="H11" s="25"/>
      <c r="I11" s="25">
        <v>386</v>
      </c>
      <c r="J11" s="26"/>
      <c r="K11" s="20"/>
      <c r="L11" s="25"/>
      <c r="M11" s="21"/>
      <c r="N11" s="21"/>
      <c r="O11" s="25"/>
      <c r="P11" s="25"/>
      <c r="Q11" s="25"/>
      <c r="R11" s="21"/>
    </row>
    <row r="12" spans="1:18" s="22" customFormat="1" ht="17.399999999999999" customHeight="1">
      <c r="A12" s="60">
        <v>600</v>
      </c>
      <c r="B12" s="61"/>
      <c r="C12" s="27" t="s">
        <v>70</v>
      </c>
      <c r="D12" s="19">
        <v>1908023.63</v>
      </c>
      <c r="E12" s="20">
        <f>SUM(E13:E14)</f>
        <v>-175222</v>
      </c>
      <c r="F12" s="20">
        <f>SUM(F14:F14)</f>
        <v>0</v>
      </c>
      <c r="G12" s="20">
        <f>SUM(G14:G14)</f>
        <v>0</v>
      </c>
      <c r="H12" s="20">
        <f>SUM(H14:H14)</f>
        <v>0</v>
      </c>
      <c r="I12" s="20">
        <f>SUM(I14:I14)</f>
        <v>0</v>
      </c>
      <c r="J12" s="19"/>
      <c r="K12" s="20"/>
      <c r="L12" s="20"/>
      <c r="M12" s="21"/>
      <c r="N12" s="21"/>
      <c r="O12" s="20">
        <f>SUM(O13:O14)</f>
        <v>-175222</v>
      </c>
      <c r="P12" s="20">
        <f>SUM(P13:P14)</f>
        <v>-175222</v>
      </c>
      <c r="Q12" s="20"/>
      <c r="R12" s="21"/>
    </row>
    <row r="13" spans="1:18" s="22" customFormat="1" ht="17.399999999999999" customHeight="1">
      <c r="A13" s="62"/>
      <c r="B13" s="59">
        <v>60014</v>
      </c>
      <c r="C13" s="63" t="s">
        <v>191</v>
      </c>
      <c r="D13" s="23"/>
      <c r="E13" s="23">
        <f t="shared" ref="E13" si="4">F13+P13</f>
        <v>-70000</v>
      </c>
      <c r="F13" s="24"/>
      <c r="G13" s="25"/>
      <c r="H13" s="25"/>
      <c r="I13" s="25"/>
      <c r="J13" s="26"/>
      <c r="K13" s="20"/>
      <c r="L13" s="25"/>
      <c r="M13" s="21"/>
      <c r="N13" s="21"/>
      <c r="O13" s="25">
        <v>-70000</v>
      </c>
      <c r="P13" s="25">
        <v>-70000</v>
      </c>
      <c r="Q13" s="25"/>
      <c r="R13" s="21"/>
    </row>
    <row r="14" spans="1:18" s="22" customFormat="1" ht="17.399999999999999" customHeight="1">
      <c r="A14" s="62"/>
      <c r="B14" s="59">
        <v>60016</v>
      </c>
      <c r="C14" s="63" t="s">
        <v>71</v>
      </c>
      <c r="D14" s="23"/>
      <c r="E14" s="23">
        <f t="shared" ref="E14" si="5">F14+P14</f>
        <v>-105222</v>
      </c>
      <c r="F14" s="24"/>
      <c r="G14" s="25"/>
      <c r="H14" s="25"/>
      <c r="I14" s="25"/>
      <c r="J14" s="26"/>
      <c r="K14" s="20"/>
      <c r="L14" s="25"/>
      <c r="M14" s="21"/>
      <c r="N14" s="21"/>
      <c r="O14" s="25">
        <v>-105222</v>
      </c>
      <c r="P14" s="25">
        <v>-105222</v>
      </c>
      <c r="Q14" s="25"/>
      <c r="R14" s="21"/>
    </row>
    <row r="15" spans="1:18" s="22" customFormat="1" ht="17.399999999999999" customHeight="1">
      <c r="A15" s="60">
        <v>710</v>
      </c>
      <c r="B15" s="61"/>
      <c r="C15" s="27" t="s">
        <v>192</v>
      </c>
      <c r="D15" s="19">
        <v>94000</v>
      </c>
      <c r="E15" s="20">
        <f>SUM(E16:E16)</f>
        <v>-20000</v>
      </c>
      <c r="F15" s="20">
        <f>SUM(F16:F16)</f>
        <v>-20000</v>
      </c>
      <c r="G15" s="20">
        <f>SUM(G16:G16)</f>
        <v>-20000</v>
      </c>
      <c r="H15" s="20"/>
      <c r="I15" s="20">
        <f>SUM(I16:I16)</f>
        <v>-20000</v>
      </c>
      <c r="J15" s="19"/>
      <c r="K15" s="20"/>
      <c r="L15" s="20"/>
      <c r="M15" s="21"/>
      <c r="N15" s="21"/>
      <c r="O15" s="20"/>
      <c r="P15" s="20"/>
      <c r="Q15" s="20"/>
      <c r="R15" s="21"/>
    </row>
    <row r="16" spans="1:18" s="22" customFormat="1" ht="20.399999999999999">
      <c r="A16" s="62"/>
      <c r="B16" s="59">
        <v>71004</v>
      </c>
      <c r="C16" s="63" t="s">
        <v>193</v>
      </c>
      <c r="D16" s="23"/>
      <c r="E16" s="23">
        <f t="shared" ref="E16" si="6">F16+P16</f>
        <v>-20000</v>
      </c>
      <c r="F16" s="24">
        <f t="shared" ref="F16" si="7">G16+J16+K16+L16</f>
        <v>-20000</v>
      </c>
      <c r="G16" s="25">
        <f>H16+I16</f>
        <v>-20000</v>
      </c>
      <c r="H16" s="25"/>
      <c r="I16" s="25">
        <v>-20000</v>
      </c>
      <c r="J16" s="26"/>
      <c r="K16" s="20"/>
      <c r="L16" s="25"/>
      <c r="M16" s="21"/>
      <c r="N16" s="21"/>
      <c r="O16" s="25"/>
      <c r="P16" s="25"/>
      <c r="Q16" s="25"/>
      <c r="R16" s="21"/>
    </row>
    <row r="17" spans="1:18" s="22" customFormat="1" ht="16.2" customHeight="1">
      <c r="A17" s="60">
        <v>750</v>
      </c>
      <c r="B17" s="61"/>
      <c r="C17" s="27" t="s">
        <v>53</v>
      </c>
      <c r="D17" s="19">
        <v>2418608</v>
      </c>
      <c r="E17" s="20">
        <f>SUM(E20:E20)</f>
        <v>-177000</v>
      </c>
      <c r="F17" s="20">
        <f>SUM(F20:F20)</f>
        <v>-177000</v>
      </c>
      <c r="G17" s="20">
        <f>SUM(G20:G20)</f>
        <v>-177000</v>
      </c>
      <c r="H17" s="20">
        <f>SUM(H18:H20)</f>
        <v>-145000</v>
      </c>
      <c r="I17" s="20">
        <f>SUM(I18:I20)</f>
        <v>-32000</v>
      </c>
      <c r="J17" s="19"/>
      <c r="K17" s="20"/>
      <c r="L17" s="20"/>
      <c r="M17" s="21"/>
      <c r="N17" s="21"/>
      <c r="O17" s="20"/>
      <c r="P17" s="20"/>
      <c r="Q17" s="20"/>
      <c r="R17" s="21"/>
    </row>
    <row r="18" spans="1:18" s="22" customFormat="1" ht="13.2" customHeight="1">
      <c r="A18" s="62"/>
      <c r="B18" s="59">
        <v>75011</v>
      </c>
      <c r="C18" s="63" t="s">
        <v>199</v>
      </c>
      <c r="D18" s="23"/>
      <c r="E18" s="23">
        <f t="shared" ref="E18" si="8">F18+P18</f>
        <v>-190</v>
      </c>
      <c r="F18" s="24">
        <f t="shared" ref="F18" si="9">G18+J18+K18+L18</f>
        <v>-190</v>
      </c>
      <c r="G18" s="25">
        <f>H18+I18</f>
        <v>-190</v>
      </c>
      <c r="H18" s="25"/>
      <c r="I18" s="25">
        <v>-190</v>
      </c>
      <c r="J18" s="26"/>
      <c r="K18" s="20"/>
      <c r="L18" s="25"/>
      <c r="M18" s="21"/>
      <c r="N18" s="21"/>
      <c r="O18" s="25"/>
      <c r="P18" s="25"/>
      <c r="Q18" s="25"/>
      <c r="R18" s="21"/>
    </row>
    <row r="19" spans="1:18" s="22" customFormat="1" ht="13.2" customHeight="1">
      <c r="A19" s="62"/>
      <c r="B19" s="59">
        <v>75011</v>
      </c>
      <c r="C19" s="63" t="s">
        <v>199</v>
      </c>
      <c r="D19" s="23"/>
      <c r="E19" s="23">
        <f t="shared" ref="E19" si="10">F19+P19</f>
        <v>190</v>
      </c>
      <c r="F19" s="24">
        <f t="shared" ref="F19" si="11">G19+J19+K19+L19</f>
        <v>190</v>
      </c>
      <c r="G19" s="25">
        <f>H19+I19</f>
        <v>190</v>
      </c>
      <c r="H19" s="25"/>
      <c r="I19" s="25">
        <v>190</v>
      </c>
      <c r="J19" s="26"/>
      <c r="K19" s="20"/>
      <c r="L19" s="25"/>
      <c r="M19" s="21"/>
      <c r="N19" s="21"/>
      <c r="O19" s="25"/>
      <c r="P19" s="25"/>
      <c r="Q19" s="25"/>
      <c r="R19" s="21"/>
    </row>
    <row r="20" spans="1:18" s="22" customFormat="1" ht="20.399999999999999">
      <c r="A20" s="62"/>
      <c r="B20" s="59">
        <v>75023</v>
      </c>
      <c r="C20" s="252" t="s">
        <v>102</v>
      </c>
      <c r="D20" s="23"/>
      <c r="E20" s="23">
        <f t="shared" ref="E20" si="12">F20+P20</f>
        <v>-177000</v>
      </c>
      <c r="F20" s="24">
        <f t="shared" ref="F20" si="13">G20+J20+K20+L20</f>
        <v>-177000</v>
      </c>
      <c r="G20" s="25">
        <f>H20+I20</f>
        <v>-177000</v>
      </c>
      <c r="H20" s="25">
        <v>-145000</v>
      </c>
      <c r="I20" s="25">
        <v>-32000</v>
      </c>
      <c r="J20" s="26"/>
      <c r="K20" s="20"/>
      <c r="L20" s="25"/>
      <c r="M20" s="21"/>
      <c r="N20" s="21"/>
      <c r="O20" s="25"/>
      <c r="P20" s="25"/>
      <c r="Q20" s="25"/>
      <c r="R20" s="21"/>
    </row>
    <row r="21" spans="1:18" s="22" customFormat="1" ht="20.399999999999999">
      <c r="A21" s="60">
        <v>754</v>
      </c>
      <c r="B21" s="61"/>
      <c r="C21" s="27" t="s">
        <v>194</v>
      </c>
      <c r="D21" s="19">
        <v>432478</v>
      </c>
      <c r="E21" s="20">
        <f>SUM(E22:E22)</f>
        <v>-56500</v>
      </c>
      <c r="F21" s="20">
        <f>SUM(F22:F22)</f>
        <v>-56500</v>
      </c>
      <c r="G21" s="20">
        <f>SUM(G22:G22)</f>
        <v>-56500</v>
      </c>
      <c r="H21" s="20">
        <f>SUM(H22:H22)</f>
        <v>-12000</v>
      </c>
      <c r="I21" s="20">
        <f>SUM(I22:I22)</f>
        <v>-44500</v>
      </c>
      <c r="J21" s="19"/>
      <c r="K21" s="20"/>
      <c r="L21" s="20"/>
      <c r="M21" s="21"/>
      <c r="N21" s="21"/>
      <c r="O21" s="20"/>
      <c r="P21" s="20"/>
      <c r="Q21" s="20"/>
      <c r="R21" s="21"/>
    </row>
    <row r="22" spans="1:18" s="22" customFormat="1" ht="13.2" customHeight="1">
      <c r="A22" s="62"/>
      <c r="B22" s="59">
        <v>75412</v>
      </c>
      <c r="C22" s="63" t="s">
        <v>105</v>
      </c>
      <c r="D22" s="23"/>
      <c r="E22" s="23">
        <f t="shared" ref="E22" si="14">F22+P22</f>
        <v>-56500</v>
      </c>
      <c r="F22" s="24">
        <f t="shared" ref="F22" si="15">G22+J22+K22+L22</f>
        <v>-56500</v>
      </c>
      <c r="G22" s="25">
        <f>H22+I22</f>
        <v>-56500</v>
      </c>
      <c r="H22" s="25">
        <v>-12000</v>
      </c>
      <c r="I22" s="25">
        <v>-44500</v>
      </c>
      <c r="J22" s="26"/>
      <c r="K22" s="20"/>
      <c r="L22" s="25"/>
      <c r="M22" s="21"/>
      <c r="N22" s="21"/>
      <c r="O22" s="25"/>
      <c r="P22" s="25"/>
      <c r="Q22" s="25"/>
      <c r="R22" s="21"/>
    </row>
    <row r="23" spans="1:18" s="22" customFormat="1" ht="17.399999999999999" customHeight="1">
      <c r="A23" s="60">
        <v>801</v>
      </c>
      <c r="B23" s="61"/>
      <c r="C23" s="27" t="s">
        <v>2</v>
      </c>
      <c r="D23" s="19">
        <v>10214463</v>
      </c>
      <c r="E23" s="20">
        <f>SUM(E24:E29)</f>
        <v>-1324330</v>
      </c>
      <c r="F23" s="20">
        <f>SUM(F24:F29)</f>
        <v>-519930</v>
      </c>
      <c r="G23" s="20">
        <f>SUM(G24:G29)</f>
        <v>-504930</v>
      </c>
      <c r="H23" s="20">
        <f>SUM(H24:H29)</f>
        <v>-215530</v>
      </c>
      <c r="I23" s="20">
        <f>SUM(I24:I29)</f>
        <v>-289400</v>
      </c>
      <c r="J23" s="19"/>
      <c r="K23" s="20">
        <f>SUM(K24:K29)</f>
        <v>-15000</v>
      </c>
      <c r="L23" s="20"/>
      <c r="M23" s="21"/>
      <c r="N23" s="21"/>
      <c r="O23" s="20">
        <f>SUM(O24)</f>
        <v>-804400</v>
      </c>
      <c r="P23" s="20">
        <f>SUM(P24)</f>
        <v>-804400</v>
      </c>
      <c r="Q23" s="20"/>
      <c r="R23" s="21"/>
    </row>
    <row r="24" spans="1:18" s="22" customFormat="1" ht="17.399999999999999" customHeight="1">
      <c r="A24" s="62"/>
      <c r="B24" s="59">
        <v>80101</v>
      </c>
      <c r="C24" s="63" t="s">
        <v>42</v>
      </c>
      <c r="D24" s="23"/>
      <c r="E24" s="23">
        <f t="shared" ref="E24:E28" si="16">F24+P24</f>
        <v>-1072300</v>
      </c>
      <c r="F24" s="24">
        <f t="shared" ref="F24:F28" si="17">G24+J24+K24+L24</f>
        <v>-267900</v>
      </c>
      <c r="G24" s="25">
        <f t="shared" ref="G24:G33" si="18">H24+I24</f>
        <v>-267900</v>
      </c>
      <c r="H24" s="25">
        <v>-66500</v>
      </c>
      <c r="I24" s="25">
        <v>-201400</v>
      </c>
      <c r="J24" s="26"/>
      <c r="K24" s="20"/>
      <c r="L24" s="25"/>
      <c r="M24" s="21"/>
      <c r="N24" s="21"/>
      <c r="O24" s="25">
        <v>-804400</v>
      </c>
      <c r="P24" s="25">
        <v>-804400</v>
      </c>
      <c r="Q24" s="25"/>
      <c r="R24" s="21"/>
    </row>
    <row r="25" spans="1:18" s="22" customFormat="1" ht="20.399999999999999">
      <c r="A25" s="62"/>
      <c r="B25" s="59">
        <v>80103</v>
      </c>
      <c r="C25" s="63" t="s">
        <v>200</v>
      </c>
      <c r="D25" s="23"/>
      <c r="E25" s="23">
        <f t="shared" ref="E25" si="19">F25+P25</f>
        <v>5400</v>
      </c>
      <c r="F25" s="24">
        <f t="shared" ref="F25" si="20">G25+J25+K25+L25</f>
        <v>5400</v>
      </c>
      <c r="G25" s="25">
        <f t="shared" si="18"/>
        <v>5400</v>
      </c>
      <c r="H25" s="25">
        <v>5400</v>
      </c>
      <c r="I25" s="25"/>
      <c r="J25" s="26"/>
      <c r="K25" s="20"/>
      <c r="L25" s="25"/>
      <c r="M25" s="21"/>
      <c r="N25" s="21"/>
      <c r="O25" s="25"/>
      <c r="P25" s="25"/>
      <c r="Q25" s="25"/>
      <c r="R25" s="21"/>
    </row>
    <row r="26" spans="1:18" s="22" customFormat="1" ht="17.399999999999999" customHeight="1">
      <c r="A26" s="62"/>
      <c r="B26" s="59">
        <v>80104</v>
      </c>
      <c r="C26" s="63" t="s">
        <v>195</v>
      </c>
      <c r="D26" s="23"/>
      <c r="E26" s="23">
        <f t="shared" si="16"/>
        <v>-12000</v>
      </c>
      <c r="F26" s="24">
        <f t="shared" si="17"/>
        <v>-12000</v>
      </c>
      <c r="G26" s="25">
        <f t="shared" si="18"/>
        <v>-12000</v>
      </c>
      <c r="H26" s="25">
        <v>5000</v>
      </c>
      <c r="I26" s="25">
        <v>-17000</v>
      </c>
      <c r="J26" s="26"/>
      <c r="K26" s="20"/>
      <c r="L26" s="25"/>
      <c r="M26" s="21"/>
      <c r="N26" s="21"/>
      <c r="O26" s="25"/>
      <c r="P26" s="25"/>
      <c r="Q26" s="25"/>
      <c r="R26" s="21"/>
    </row>
    <row r="27" spans="1:18" s="22" customFormat="1" ht="17.399999999999999" customHeight="1">
      <c r="A27" s="62"/>
      <c r="B27" s="59">
        <v>80106</v>
      </c>
      <c r="C27" s="63" t="s">
        <v>196</v>
      </c>
      <c r="D27" s="23"/>
      <c r="E27" s="23">
        <f t="shared" si="16"/>
        <v>-41000</v>
      </c>
      <c r="F27" s="24">
        <f t="shared" si="17"/>
        <v>-41000</v>
      </c>
      <c r="G27" s="25">
        <f t="shared" si="18"/>
        <v>-41000</v>
      </c>
      <c r="H27" s="25">
        <v>-41000</v>
      </c>
      <c r="I27" s="25"/>
      <c r="J27" s="26"/>
      <c r="K27" s="20"/>
      <c r="L27" s="25"/>
      <c r="M27" s="21"/>
      <c r="N27" s="21"/>
      <c r="O27" s="25"/>
      <c r="P27" s="25"/>
      <c r="Q27" s="25"/>
      <c r="R27" s="21"/>
    </row>
    <row r="28" spans="1:18" s="22" customFormat="1" ht="17.399999999999999" customHeight="1">
      <c r="A28" s="62"/>
      <c r="B28" s="59">
        <v>80110</v>
      </c>
      <c r="C28" s="63" t="s">
        <v>59</v>
      </c>
      <c r="D28" s="23"/>
      <c r="E28" s="23">
        <f t="shared" si="16"/>
        <v>-211000</v>
      </c>
      <c r="F28" s="24">
        <f t="shared" si="17"/>
        <v>-211000</v>
      </c>
      <c r="G28" s="25">
        <f t="shared" si="18"/>
        <v>-196000</v>
      </c>
      <c r="H28" s="25">
        <v>-121000</v>
      </c>
      <c r="I28" s="25">
        <v>-75000</v>
      </c>
      <c r="J28" s="26"/>
      <c r="K28" s="25">
        <v>-15000</v>
      </c>
      <c r="L28" s="25"/>
      <c r="M28" s="21"/>
      <c r="N28" s="21"/>
      <c r="O28" s="25"/>
      <c r="P28" s="25"/>
      <c r="Q28" s="25"/>
      <c r="R28" s="21"/>
    </row>
    <row r="29" spans="1:18" s="22" customFormat="1" ht="17.399999999999999" customHeight="1">
      <c r="A29" s="62"/>
      <c r="B29" s="59">
        <v>80148</v>
      </c>
      <c r="C29" s="63" t="s">
        <v>201</v>
      </c>
      <c r="D29" s="23"/>
      <c r="E29" s="23">
        <f t="shared" ref="E29" si="21">F29+P29</f>
        <v>6570</v>
      </c>
      <c r="F29" s="24">
        <f t="shared" ref="F29" si="22">G29+J29+K29+L29</f>
        <v>6570</v>
      </c>
      <c r="G29" s="25">
        <f t="shared" si="18"/>
        <v>6570</v>
      </c>
      <c r="H29" s="25">
        <v>2570</v>
      </c>
      <c r="I29" s="25">
        <v>4000</v>
      </c>
      <c r="J29" s="26"/>
      <c r="K29" s="25"/>
      <c r="L29" s="25"/>
      <c r="M29" s="21"/>
      <c r="N29" s="21"/>
      <c r="O29" s="25"/>
      <c r="P29" s="25"/>
      <c r="Q29" s="25"/>
      <c r="R29" s="21"/>
    </row>
    <row r="30" spans="1:18" s="22" customFormat="1" ht="17.399999999999999" customHeight="1">
      <c r="A30" s="60">
        <v>852</v>
      </c>
      <c r="B30" s="61"/>
      <c r="C30" s="136" t="s">
        <v>60</v>
      </c>
      <c r="D30" s="19">
        <v>1120444</v>
      </c>
      <c r="E30" s="20">
        <f>SUM(E31:E31)</f>
        <v>0</v>
      </c>
      <c r="F30" s="20">
        <f>SUM(F31:F31)</f>
        <v>0</v>
      </c>
      <c r="G30" s="20">
        <f t="shared" si="18"/>
        <v>0</v>
      </c>
      <c r="H30" s="20">
        <f>H31</f>
        <v>-8000</v>
      </c>
      <c r="I30" s="20">
        <f>I31</f>
        <v>8000</v>
      </c>
      <c r="J30" s="20"/>
      <c r="K30" s="20"/>
      <c r="L30" s="20"/>
      <c r="M30" s="21"/>
      <c r="N30" s="21"/>
      <c r="O30" s="20"/>
      <c r="P30" s="20"/>
      <c r="Q30" s="20"/>
      <c r="R30" s="21"/>
    </row>
    <row r="31" spans="1:18" s="22" customFormat="1" ht="16.2" customHeight="1">
      <c r="A31" s="62"/>
      <c r="B31" s="59">
        <v>85219</v>
      </c>
      <c r="C31" s="137" t="s">
        <v>202</v>
      </c>
      <c r="D31" s="23"/>
      <c r="E31" s="23">
        <f t="shared" ref="E31" si="23">F31+P31</f>
        <v>0</v>
      </c>
      <c r="F31" s="24">
        <f t="shared" ref="F31" si="24">G31+J31+K31+L31</f>
        <v>0</v>
      </c>
      <c r="G31" s="25">
        <f t="shared" si="18"/>
        <v>0</v>
      </c>
      <c r="H31" s="25">
        <v>-8000</v>
      </c>
      <c r="I31" s="25">
        <v>8000</v>
      </c>
      <c r="J31" s="26"/>
      <c r="K31" s="26"/>
      <c r="L31" s="25"/>
      <c r="M31" s="21"/>
      <c r="N31" s="21"/>
      <c r="O31" s="25"/>
      <c r="P31" s="25"/>
      <c r="Q31" s="25"/>
      <c r="R31" s="21"/>
    </row>
    <row r="32" spans="1:18" s="22" customFormat="1" ht="17.399999999999999" customHeight="1">
      <c r="A32" s="60">
        <v>854</v>
      </c>
      <c r="B32" s="61"/>
      <c r="C32" s="253" t="s">
        <v>203</v>
      </c>
      <c r="D32" s="19">
        <v>243305</v>
      </c>
      <c r="E32" s="20">
        <f>SUM(E33:E33)</f>
        <v>-8400</v>
      </c>
      <c r="F32" s="20">
        <f>SUM(F33:F33)</f>
        <v>-8400</v>
      </c>
      <c r="G32" s="20">
        <f t="shared" si="18"/>
        <v>-4600</v>
      </c>
      <c r="H32" s="20">
        <f>H33</f>
        <v>-4600</v>
      </c>
      <c r="I32" s="20"/>
      <c r="J32" s="20"/>
      <c r="K32" s="20">
        <f>K33</f>
        <v>-3800</v>
      </c>
      <c r="L32" s="20"/>
      <c r="M32" s="21"/>
      <c r="N32" s="21"/>
      <c r="O32" s="20"/>
      <c r="P32" s="20"/>
      <c r="Q32" s="20"/>
      <c r="R32" s="21"/>
    </row>
    <row r="33" spans="1:18" s="22" customFormat="1" ht="16.2" customHeight="1">
      <c r="A33" s="62"/>
      <c r="B33" s="59">
        <v>85401</v>
      </c>
      <c r="C33" s="137" t="s">
        <v>204</v>
      </c>
      <c r="D33" s="23"/>
      <c r="E33" s="23">
        <f t="shared" ref="E33" si="25">F33+P33</f>
        <v>-8400</v>
      </c>
      <c r="F33" s="24">
        <f t="shared" ref="F33" si="26">G33+J33+K33+L33</f>
        <v>-8400</v>
      </c>
      <c r="G33" s="25">
        <f t="shared" si="18"/>
        <v>-4600</v>
      </c>
      <c r="H33" s="25">
        <v>-4600</v>
      </c>
      <c r="I33" s="25"/>
      <c r="J33" s="26"/>
      <c r="K33" s="25">
        <v>-3800</v>
      </c>
      <c r="L33" s="25"/>
      <c r="M33" s="21"/>
      <c r="N33" s="21"/>
      <c r="O33" s="25"/>
      <c r="P33" s="25"/>
      <c r="Q33" s="25"/>
      <c r="R33" s="21"/>
    </row>
    <row r="34" spans="1:18" s="22" customFormat="1" ht="17.399999999999999" customHeight="1">
      <c r="A34" s="60">
        <v>855</v>
      </c>
      <c r="B34" s="61"/>
      <c r="C34" s="136" t="s">
        <v>43</v>
      </c>
      <c r="D34" s="19">
        <v>6598001</v>
      </c>
      <c r="E34" s="20">
        <f>SUM(E35:E36)</f>
        <v>0</v>
      </c>
      <c r="F34" s="20">
        <f>SUM(F35:F36)</f>
        <v>0</v>
      </c>
      <c r="G34" s="20">
        <f>SUM(G35:G36)</f>
        <v>17652</v>
      </c>
      <c r="H34" s="20">
        <f>SUM(H35:H36)</f>
        <v>16339</v>
      </c>
      <c r="I34" s="20">
        <f>SUM(I35:I36)</f>
        <v>1313</v>
      </c>
      <c r="J34" s="20"/>
      <c r="K34" s="20">
        <f>SUM(K35:K36)</f>
        <v>-17652</v>
      </c>
      <c r="L34" s="20"/>
      <c r="M34" s="21"/>
      <c r="N34" s="21"/>
      <c r="O34" s="20"/>
      <c r="P34" s="20"/>
      <c r="Q34" s="20"/>
      <c r="R34" s="21"/>
    </row>
    <row r="35" spans="1:18" s="22" customFormat="1" ht="17.399999999999999" customHeight="1">
      <c r="A35" s="62"/>
      <c r="B35" s="59">
        <v>85501</v>
      </c>
      <c r="C35" s="138" t="s">
        <v>62</v>
      </c>
      <c r="D35" s="23"/>
      <c r="E35" s="23">
        <f t="shared" ref="E35" si="27">F35+P35</f>
        <v>0</v>
      </c>
      <c r="F35" s="24">
        <f t="shared" ref="F35" si="28">G35+J35+K35+L35</f>
        <v>0</v>
      </c>
      <c r="G35" s="25">
        <f>H35+I35</f>
        <v>4270</v>
      </c>
      <c r="H35" s="25">
        <v>2957</v>
      </c>
      <c r="I35" s="25">
        <v>1313</v>
      </c>
      <c r="J35" s="26"/>
      <c r="K35" s="25">
        <v>-4270</v>
      </c>
      <c r="L35" s="25"/>
      <c r="M35" s="21"/>
      <c r="N35" s="21"/>
      <c r="O35" s="25"/>
      <c r="P35" s="25"/>
      <c r="Q35" s="25"/>
      <c r="R35" s="21"/>
    </row>
    <row r="36" spans="1:18" s="22" customFormat="1" ht="46.8" customHeight="1">
      <c r="A36" s="62"/>
      <c r="B36" s="59">
        <v>85502</v>
      </c>
      <c r="C36" s="137" t="s">
        <v>65</v>
      </c>
      <c r="D36" s="23"/>
      <c r="E36" s="23">
        <f t="shared" ref="E36" si="29">F36+P36</f>
        <v>0</v>
      </c>
      <c r="F36" s="24">
        <f t="shared" ref="F36" si="30">G36+J36+K36+L36</f>
        <v>0</v>
      </c>
      <c r="G36" s="25">
        <f>H36+I36</f>
        <v>13382</v>
      </c>
      <c r="H36" s="25">
        <v>13382</v>
      </c>
      <c r="I36" s="25"/>
      <c r="J36" s="25"/>
      <c r="K36" s="25">
        <v>-13382</v>
      </c>
      <c r="L36" s="25"/>
      <c r="M36" s="21"/>
      <c r="N36" s="21"/>
      <c r="O36" s="25"/>
      <c r="P36" s="25"/>
      <c r="Q36" s="25"/>
      <c r="R36" s="21"/>
    </row>
    <row r="37" spans="1:18" s="22" customFormat="1" ht="20.399999999999999">
      <c r="A37" s="60">
        <v>900</v>
      </c>
      <c r="B37" s="61"/>
      <c r="C37" s="27" t="s">
        <v>88</v>
      </c>
      <c r="D37" s="19">
        <v>1773533</v>
      </c>
      <c r="E37" s="20">
        <f>SUM(E38:E38)</f>
        <v>59000</v>
      </c>
      <c r="F37" s="20">
        <f>SUM(F38:F38)</f>
        <v>59000</v>
      </c>
      <c r="G37" s="20">
        <f>SUM(G38:G38)</f>
        <v>59000</v>
      </c>
      <c r="H37" s="20"/>
      <c r="I37" s="20">
        <f>SUM(I38:I38)</f>
        <v>59000</v>
      </c>
      <c r="J37" s="19"/>
      <c r="K37" s="20"/>
      <c r="L37" s="20"/>
      <c r="M37" s="21"/>
      <c r="N37" s="21"/>
      <c r="O37" s="20"/>
      <c r="P37" s="20"/>
      <c r="Q37" s="20"/>
      <c r="R37" s="21"/>
    </row>
    <row r="38" spans="1:18" s="22" customFormat="1" ht="13.2" customHeight="1">
      <c r="A38" s="62"/>
      <c r="B38" s="59">
        <v>90002</v>
      </c>
      <c r="C38" s="63" t="s">
        <v>109</v>
      </c>
      <c r="D38" s="23"/>
      <c r="E38" s="23">
        <f t="shared" ref="E38" si="31">F38+P38</f>
        <v>59000</v>
      </c>
      <c r="F38" s="24">
        <f t="shared" ref="F38" si="32">G38+J38+K38+L38</f>
        <v>59000</v>
      </c>
      <c r="G38" s="25">
        <f>H38+I38</f>
        <v>59000</v>
      </c>
      <c r="H38" s="25"/>
      <c r="I38" s="25">
        <v>59000</v>
      </c>
      <c r="J38" s="26"/>
      <c r="K38" s="20"/>
      <c r="L38" s="25"/>
      <c r="M38" s="21"/>
      <c r="N38" s="21"/>
      <c r="O38" s="25"/>
      <c r="P38" s="25"/>
      <c r="Q38" s="25"/>
      <c r="R38" s="21"/>
    </row>
    <row r="39" spans="1:18" s="30" customFormat="1" ht="17.399999999999999" customHeight="1">
      <c r="A39" s="294" t="s">
        <v>32</v>
      </c>
      <c r="B39" s="295"/>
      <c r="C39" s="296"/>
      <c r="D39" s="28">
        <f>F39+O39</f>
        <v>27311694.789999999</v>
      </c>
      <c r="E39" s="19"/>
      <c r="F39" s="19">
        <f>G39+J39+K39+L39+N39</f>
        <v>22453583.789999999</v>
      </c>
      <c r="G39" s="29">
        <f>H39+I39</f>
        <v>14781477.789999999</v>
      </c>
      <c r="H39" s="20">
        <v>8933200</v>
      </c>
      <c r="I39" s="20">
        <v>5848277.79</v>
      </c>
      <c r="J39" s="20">
        <v>410000</v>
      </c>
      <c r="K39" s="20">
        <v>7262106</v>
      </c>
      <c r="L39" s="20">
        <v>0</v>
      </c>
      <c r="M39" s="20">
        <v>0</v>
      </c>
      <c r="N39" s="20">
        <v>0</v>
      </c>
      <c r="O39" s="20">
        <v>4858111</v>
      </c>
      <c r="P39" s="20">
        <v>4858111</v>
      </c>
      <c r="Q39" s="20">
        <v>1350000</v>
      </c>
      <c r="R39" s="20">
        <v>0</v>
      </c>
    </row>
    <row r="40" spans="1:18" s="32" customFormat="1" ht="17.399999999999999" customHeight="1">
      <c r="A40" s="294" t="s">
        <v>14</v>
      </c>
      <c r="B40" s="295"/>
      <c r="C40" s="296"/>
      <c r="D40" s="25"/>
      <c r="E40" s="31">
        <f>E9+E12+E15+E17+E21+E23+E30+E32+E34+E37</f>
        <v>-2047458.79</v>
      </c>
      <c r="F40" s="31">
        <f>F9+F12+F15+F17+F21+F23+F30+F32+F34+F37</f>
        <v>-767836.79</v>
      </c>
      <c r="G40" s="31">
        <f>G9+G12+G15+G17+G21+G23+G30+G32+G34+G37</f>
        <v>-731384.79</v>
      </c>
      <c r="H40" s="31">
        <f>H9+H12+H15+H17+H21+H23+H30+H32+H34+H37</f>
        <v>-368791</v>
      </c>
      <c r="I40" s="31">
        <f>I9+I12+I15+I17+I21+I23+I30+I32+I34+I37</f>
        <v>-362593.79000000004</v>
      </c>
      <c r="J40" s="31"/>
      <c r="K40" s="31">
        <f>K9+K12+K15+K21+K23+K30+K32+K34+K37</f>
        <v>-36452</v>
      </c>
      <c r="L40" s="31"/>
      <c r="M40" s="31"/>
      <c r="N40" s="31"/>
      <c r="O40" s="31">
        <f>O9+O12+O15+O21+O23+O30+O34+O37</f>
        <v>-1279622</v>
      </c>
      <c r="P40" s="31">
        <f>P9+P12+P15+P21+P23+P30+P34+P37</f>
        <v>-1279622</v>
      </c>
      <c r="Q40" s="31"/>
      <c r="R40" s="31"/>
    </row>
    <row r="41" spans="1:18" s="33" customFormat="1" ht="17.399999999999999" customHeight="1">
      <c r="A41" s="297" t="s">
        <v>33</v>
      </c>
      <c r="B41" s="298"/>
      <c r="C41" s="299"/>
      <c r="D41" s="28">
        <f>D39+E40</f>
        <v>25264236</v>
      </c>
      <c r="E41" s="28" t="s">
        <v>6</v>
      </c>
      <c r="F41" s="19">
        <f>G41+J41+K41+L41+N41</f>
        <v>21685747</v>
      </c>
      <c r="G41" s="29">
        <f>H41+I41</f>
        <v>14050093</v>
      </c>
      <c r="H41" s="28">
        <f t="shared" ref="H41:R41" si="33">+H40+H39</f>
        <v>8564409</v>
      </c>
      <c r="I41" s="28">
        <f t="shared" si="33"/>
        <v>5485684</v>
      </c>
      <c r="J41" s="28">
        <f t="shared" si="33"/>
        <v>410000</v>
      </c>
      <c r="K41" s="28">
        <f t="shared" si="33"/>
        <v>7225654</v>
      </c>
      <c r="L41" s="28">
        <f t="shared" si="33"/>
        <v>0</v>
      </c>
      <c r="M41" s="28">
        <f t="shared" si="33"/>
        <v>0</v>
      </c>
      <c r="N41" s="28">
        <f t="shared" si="33"/>
        <v>0</v>
      </c>
      <c r="O41" s="28">
        <f t="shared" si="33"/>
        <v>3578489</v>
      </c>
      <c r="P41" s="28">
        <f t="shared" si="33"/>
        <v>3578489</v>
      </c>
      <c r="Q41" s="28">
        <f t="shared" ref="Q41" si="34">+Q40+Q39</f>
        <v>1350000</v>
      </c>
      <c r="R41" s="28">
        <f t="shared" si="33"/>
        <v>0</v>
      </c>
    </row>
    <row r="42" spans="1:18" s="39" customFormat="1" ht="10.199999999999999">
      <c r="A42" s="34"/>
      <c r="B42" s="35"/>
      <c r="C42" s="36"/>
      <c r="D42" s="37"/>
      <c r="E42" s="37"/>
      <c r="F42" s="37"/>
      <c r="G42" s="37"/>
      <c r="H42" s="37"/>
      <c r="I42" s="37"/>
      <c r="J42" s="38"/>
      <c r="K42" s="38"/>
      <c r="L42" s="38"/>
      <c r="M42" s="38"/>
      <c r="N42" s="38"/>
      <c r="O42" s="38"/>
      <c r="P42" s="38"/>
      <c r="Q42" s="38"/>
      <c r="R42" s="38"/>
    </row>
    <row r="43" spans="1:18" s="39" customFormat="1" ht="10.199999999999999">
      <c r="B43" s="40"/>
      <c r="C43" s="41"/>
      <c r="D43" s="38"/>
      <c r="E43" s="38"/>
      <c r="F43" s="38"/>
      <c r="H43" s="38"/>
    </row>
    <row r="44" spans="1:18">
      <c r="C44" s="51"/>
    </row>
    <row r="45" spans="1:18">
      <c r="C45" s="52"/>
    </row>
  </sheetData>
  <mergeCells count="25">
    <mergeCell ref="Q6:Q7"/>
    <mergeCell ref="A39:C39"/>
    <mergeCell ref="A40:C40"/>
    <mergeCell ref="A41:C41"/>
    <mergeCell ref="J5:J7"/>
    <mergeCell ref="K5:K7"/>
    <mergeCell ref="L5:L7"/>
    <mergeCell ref="M5:M7"/>
    <mergeCell ref="N5:N7"/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</mergeCells>
  <pageMargins left="0.39370078740157483" right="0.15748031496062992" top="0.98425196850393704" bottom="0.78740157480314965" header="0.43307086614173229" footer="0"/>
  <pageSetup paperSize="9" scale="75" orientation="landscape" r:id="rId1"/>
  <headerFooter alignWithMargins="0">
    <oddHeader>&amp;RTabela nr 2
 do Uchwały Rady Gminy Nr XXVIII/122/2017 
z dnia 28 grudnia 2017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I1"/>
    </sheetView>
  </sheetViews>
  <sheetFormatPr defaultColWidth="12.33203125" defaultRowHeight="13.2"/>
  <cols>
    <col min="1" max="1" width="4.6640625" style="246" customWidth="1"/>
    <col min="2" max="2" width="6.21875" style="246" customWidth="1"/>
    <col min="3" max="3" width="7" style="246" customWidth="1"/>
    <col min="4" max="4" width="5.44140625" style="246" customWidth="1"/>
    <col min="5" max="5" width="45.6640625" style="246" customWidth="1"/>
    <col min="6" max="8" width="12.33203125" style="246" customWidth="1"/>
    <col min="9" max="9" width="14.88671875" style="246" customWidth="1"/>
    <col min="10" max="10" width="11.77734375" style="246" customWidth="1"/>
    <col min="11" max="16384" width="12.33203125" style="246"/>
  </cols>
  <sheetData>
    <row r="1" spans="1:14" s="202" customFormat="1" ht="17.399999999999999" customHeight="1">
      <c r="A1" s="300" t="s">
        <v>156</v>
      </c>
      <c r="B1" s="300"/>
      <c r="C1" s="300"/>
      <c r="D1" s="300"/>
      <c r="E1" s="300"/>
      <c r="F1" s="300"/>
      <c r="G1" s="300"/>
      <c r="H1" s="300"/>
      <c r="I1" s="300"/>
    </row>
    <row r="2" spans="1:14" s="202" customFormat="1" ht="9.6" customHeight="1">
      <c r="A2" s="301"/>
      <c r="B2" s="302"/>
      <c r="C2" s="302"/>
      <c r="D2" s="302"/>
      <c r="E2" s="302"/>
      <c r="F2" s="302"/>
      <c r="G2" s="302"/>
    </row>
    <row r="3" spans="1:14" s="205" customFormat="1" ht="96" customHeight="1">
      <c r="A3" s="203" t="s">
        <v>125</v>
      </c>
      <c r="B3" s="203" t="s">
        <v>0</v>
      </c>
      <c r="C3" s="203" t="s">
        <v>157</v>
      </c>
      <c r="D3" s="203" t="s">
        <v>158</v>
      </c>
      <c r="E3" s="203" t="s">
        <v>159</v>
      </c>
      <c r="F3" s="203" t="s">
        <v>16</v>
      </c>
      <c r="G3" s="203" t="s">
        <v>160</v>
      </c>
      <c r="H3" s="204" t="s">
        <v>161</v>
      </c>
      <c r="I3" s="203" t="s">
        <v>162</v>
      </c>
    </row>
    <row r="4" spans="1:14" s="202" customFormat="1" ht="11.4" customHeight="1">
      <c r="A4" s="206">
        <v>1</v>
      </c>
      <c r="B4" s="206">
        <v>2</v>
      </c>
      <c r="C4" s="206">
        <v>3</v>
      </c>
      <c r="D4" s="206">
        <v>4</v>
      </c>
      <c r="E4" s="206">
        <v>5</v>
      </c>
      <c r="F4" s="206">
        <v>6</v>
      </c>
      <c r="G4" s="206">
        <v>7</v>
      </c>
      <c r="H4" s="206">
        <v>8</v>
      </c>
      <c r="I4" s="206">
        <v>9</v>
      </c>
    </row>
    <row r="5" spans="1:14" s="202" customFormat="1" ht="31.2" customHeight="1">
      <c r="A5" s="207">
        <v>1</v>
      </c>
      <c r="B5" s="208" t="s">
        <v>1</v>
      </c>
      <c r="C5" s="208" t="s">
        <v>91</v>
      </c>
      <c r="D5" s="208"/>
      <c r="E5" s="209" t="s">
        <v>92</v>
      </c>
      <c r="F5" s="210">
        <f>SUM(F6:F10)</f>
        <v>1650000</v>
      </c>
      <c r="G5" s="210">
        <f>SUM(G6:G10)</f>
        <v>-300000</v>
      </c>
      <c r="H5" s="210">
        <f>SUM(H6:H10)</f>
        <v>1350000</v>
      </c>
      <c r="I5" s="211" t="s">
        <v>163</v>
      </c>
    </row>
    <row r="6" spans="1:14" s="202" customFormat="1" ht="25.95" customHeight="1">
      <c r="A6" s="212">
        <v>2</v>
      </c>
      <c r="B6" s="212"/>
      <c r="C6" s="212"/>
      <c r="D6" s="212">
        <v>6050</v>
      </c>
      <c r="E6" s="213" t="s">
        <v>164</v>
      </c>
      <c r="F6" s="214">
        <v>0</v>
      </c>
      <c r="G6" s="214"/>
      <c r="H6" s="214">
        <f>F6+G6</f>
        <v>0</v>
      </c>
      <c r="I6" s="212" t="s">
        <v>165</v>
      </c>
    </row>
    <row r="7" spans="1:14" s="202" customFormat="1" ht="25.8" customHeight="1">
      <c r="A7" s="212">
        <v>3</v>
      </c>
      <c r="B7" s="212"/>
      <c r="C7" s="212"/>
      <c r="D7" s="215" t="s">
        <v>166</v>
      </c>
      <c r="E7" s="213" t="s">
        <v>164</v>
      </c>
      <c r="F7" s="214">
        <v>1350000</v>
      </c>
      <c r="G7" s="214"/>
      <c r="H7" s="214">
        <f>F7+G7</f>
        <v>1350000</v>
      </c>
      <c r="I7" s="212" t="s">
        <v>165</v>
      </c>
    </row>
    <row r="8" spans="1:14" s="202" customFormat="1" ht="25.95" customHeight="1">
      <c r="A8" s="212">
        <v>4</v>
      </c>
      <c r="B8" s="212"/>
      <c r="C8" s="212"/>
      <c r="D8" s="212">
        <v>6050</v>
      </c>
      <c r="E8" s="213" t="s">
        <v>167</v>
      </c>
      <c r="F8" s="214">
        <v>100000</v>
      </c>
      <c r="G8" s="214">
        <v>-100000</v>
      </c>
      <c r="H8" s="214">
        <f>F8+G8</f>
        <v>0</v>
      </c>
      <c r="I8" s="212" t="s">
        <v>165</v>
      </c>
    </row>
    <row r="9" spans="1:14" s="202" customFormat="1" ht="39.6">
      <c r="A9" s="212">
        <v>5</v>
      </c>
      <c r="B9" s="212"/>
      <c r="C9" s="212"/>
      <c r="D9" s="212">
        <v>6050</v>
      </c>
      <c r="E9" s="213" t="s">
        <v>168</v>
      </c>
      <c r="F9" s="214">
        <v>50000</v>
      </c>
      <c r="G9" s="214">
        <v>-50000</v>
      </c>
      <c r="H9" s="214">
        <f>F9+G9</f>
        <v>0</v>
      </c>
      <c r="I9" s="212" t="s">
        <v>165</v>
      </c>
    </row>
    <row r="10" spans="1:14" s="202" customFormat="1" ht="26.4">
      <c r="A10" s="212">
        <v>6</v>
      </c>
      <c r="B10" s="212"/>
      <c r="C10" s="212"/>
      <c r="D10" s="212">
        <v>6050</v>
      </c>
      <c r="E10" s="213" t="s">
        <v>169</v>
      </c>
      <c r="F10" s="214">
        <v>150000</v>
      </c>
      <c r="G10" s="214">
        <v>-150000</v>
      </c>
      <c r="H10" s="214">
        <f>F10+G10</f>
        <v>0</v>
      </c>
      <c r="I10" s="212" t="s">
        <v>165</v>
      </c>
    </row>
    <row r="11" spans="1:14" s="202" customFormat="1" ht="16.05" customHeight="1">
      <c r="A11" s="207">
        <v>7</v>
      </c>
      <c r="B11" s="207">
        <v>600</v>
      </c>
      <c r="C11" s="207"/>
      <c r="D11" s="207"/>
      <c r="E11" s="209" t="s">
        <v>170</v>
      </c>
      <c r="F11" s="210">
        <f>SUM(F12:F16)</f>
        <v>1394311</v>
      </c>
      <c r="G11" s="210">
        <f>SUM(G12:G16)</f>
        <v>-175222</v>
      </c>
      <c r="H11" s="210">
        <f>SUM(H12:H16)</f>
        <v>1219089</v>
      </c>
      <c r="I11" s="212" t="s">
        <v>165</v>
      </c>
      <c r="J11" s="216"/>
    </row>
    <row r="12" spans="1:14" s="222" customFormat="1" ht="52.8">
      <c r="A12" s="212">
        <v>8</v>
      </c>
      <c r="B12" s="217"/>
      <c r="C12" s="212">
        <v>60014</v>
      </c>
      <c r="D12" s="218">
        <v>6060</v>
      </c>
      <c r="E12" s="219" t="s">
        <v>171</v>
      </c>
      <c r="F12" s="214">
        <v>70000</v>
      </c>
      <c r="G12" s="220">
        <v>-70000</v>
      </c>
      <c r="H12" s="214">
        <f>F12+G12</f>
        <v>0</v>
      </c>
      <c r="I12" s="218" t="s">
        <v>165</v>
      </c>
      <c r="J12" s="221"/>
    </row>
    <row r="13" spans="1:14" s="222" customFormat="1" ht="26.4">
      <c r="A13" s="212">
        <v>9</v>
      </c>
      <c r="B13" s="217"/>
      <c r="C13" s="212">
        <v>60016</v>
      </c>
      <c r="D13" s="218">
        <v>6050</v>
      </c>
      <c r="E13" s="219" t="s">
        <v>172</v>
      </c>
      <c r="F13" s="214">
        <v>530830</v>
      </c>
      <c r="G13" s="220"/>
      <c r="H13" s="214">
        <f>F13+G13</f>
        <v>530830</v>
      </c>
      <c r="I13" s="218" t="s">
        <v>165</v>
      </c>
      <c r="J13" s="221"/>
    </row>
    <row r="14" spans="1:14" s="222" customFormat="1" ht="18" customHeight="1">
      <c r="A14" s="212">
        <v>10</v>
      </c>
      <c r="B14" s="217"/>
      <c r="C14" s="217"/>
      <c r="D14" s="218">
        <v>6050</v>
      </c>
      <c r="E14" s="219" t="s">
        <v>173</v>
      </c>
      <c r="F14" s="214">
        <v>363481</v>
      </c>
      <c r="G14" s="223"/>
      <c r="H14" s="214">
        <f>F14+G14</f>
        <v>363481</v>
      </c>
      <c r="I14" s="218" t="s">
        <v>165</v>
      </c>
    </row>
    <row r="15" spans="1:14" s="222" customFormat="1" ht="19.2" customHeight="1">
      <c r="A15" s="212">
        <v>11</v>
      </c>
      <c r="B15" s="217"/>
      <c r="C15" s="212"/>
      <c r="D15" s="218">
        <v>6050</v>
      </c>
      <c r="E15" s="219" t="s">
        <v>174</v>
      </c>
      <c r="F15" s="214">
        <v>300000</v>
      </c>
      <c r="G15" s="223">
        <v>-90289</v>
      </c>
      <c r="H15" s="214">
        <f>F15+G15</f>
        <v>209711</v>
      </c>
      <c r="I15" s="218" t="s">
        <v>165</v>
      </c>
    </row>
    <row r="16" spans="1:14" s="222" customFormat="1" ht="26.4">
      <c r="A16" s="212">
        <v>12</v>
      </c>
      <c r="B16" s="217"/>
      <c r="C16" s="212"/>
      <c r="D16" s="218">
        <v>6050</v>
      </c>
      <c r="E16" s="219" t="s">
        <v>175</v>
      </c>
      <c r="F16" s="214">
        <v>130000</v>
      </c>
      <c r="G16" s="224">
        <v>-14933</v>
      </c>
      <c r="H16" s="214">
        <f>F16+G16</f>
        <v>115067</v>
      </c>
      <c r="I16" s="218" t="s">
        <v>165</v>
      </c>
      <c r="J16" s="225"/>
      <c r="K16" s="226"/>
      <c r="L16" s="221"/>
      <c r="M16" s="227"/>
      <c r="N16" s="221"/>
    </row>
    <row r="17" spans="1:15" s="202" customFormat="1" ht="18" customHeight="1">
      <c r="A17" s="207">
        <v>13</v>
      </c>
      <c r="B17" s="207">
        <v>750</v>
      </c>
      <c r="C17" s="207"/>
      <c r="D17" s="207"/>
      <c r="E17" s="228" t="s">
        <v>176</v>
      </c>
      <c r="F17" s="210">
        <f>F18</f>
        <v>5043</v>
      </c>
      <c r="G17" s="210"/>
      <c r="H17" s="210">
        <f>H18</f>
        <v>5043</v>
      </c>
      <c r="I17" s="218" t="s">
        <v>165</v>
      </c>
      <c r="J17" s="216"/>
      <c r="K17" s="229"/>
      <c r="L17" s="230"/>
      <c r="M17" s="231"/>
      <c r="N17" s="232"/>
      <c r="O17" s="232"/>
    </row>
    <row r="18" spans="1:15" s="234" customFormat="1" ht="28.8" customHeight="1">
      <c r="A18" s="212">
        <v>14</v>
      </c>
      <c r="B18" s="218"/>
      <c r="C18" s="218">
        <v>75023</v>
      </c>
      <c r="D18" s="218">
        <v>6060</v>
      </c>
      <c r="E18" s="233" t="s">
        <v>177</v>
      </c>
      <c r="F18" s="214">
        <v>5043</v>
      </c>
      <c r="G18" s="214"/>
      <c r="H18" s="214">
        <f>F18+G18</f>
        <v>5043</v>
      </c>
      <c r="I18" s="218" t="s">
        <v>165</v>
      </c>
      <c r="K18" s="235"/>
      <c r="L18" s="236"/>
      <c r="M18" s="237"/>
      <c r="N18" s="238"/>
      <c r="O18" s="238"/>
    </row>
    <row r="19" spans="1:15" s="202" customFormat="1" ht="26.4">
      <c r="A19" s="207">
        <v>15</v>
      </c>
      <c r="B19" s="207">
        <v>754</v>
      </c>
      <c r="C19" s="207"/>
      <c r="D19" s="207"/>
      <c r="E19" s="228" t="s">
        <v>111</v>
      </c>
      <c r="F19" s="210">
        <f>F20+F21</f>
        <v>54757</v>
      </c>
      <c r="G19" s="210"/>
      <c r="H19" s="210">
        <f>H20+H21</f>
        <v>54757</v>
      </c>
      <c r="I19" s="218" t="s">
        <v>165</v>
      </c>
      <c r="J19" s="216"/>
      <c r="K19" s="229"/>
      <c r="L19" s="230"/>
      <c r="M19" s="231"/>
      <c r="N19" s="232"/>
      <c r="O19" s="232"/>
    </row>
    <row r="20" spans="1:15" s="234" customFormat="1" ht="28.8" customHeight="1">
      <c r="A20" s="212">
        <v>16</v>
      </c>
      <c r="B20" s="218"/>
      <c r="C20" s="218">
        <v>75412</v>
      </c>
      <c r="D20" s="218">
        <v>6060</v>
      </c>
      <c r="E20" s="233" t="s">
        <v>178</v>
      </c>
      <c r="F20" s="214">
        <v>22600</v>
      </c>
      <c r="G20" s="214"/>
      <c r="H20" s="214">
        <f>F20+G20</f>
        <v>22600</v>
      </c>
      <c r="I20" s="218" t="s">
        <v>165</v>
      </c>
      <c r="K20" s="235"/>
      <c r="L20" s="236"/>
      <c r="M20" s="237"/>
      <c r="N20" s="238"/>
      <c r="O20" s="238"/>
    </row>
    <row r="21" spans="1:15" s="234" customFormat="1" ht="39.6" customHeight="1">
      <c r="A21" s="212">
        <v>17</v>
      </c>
      <c r="B21" s="218"/>
      <c r="C21" s="218">
        <v>75421</v>
      </c>
      <c r="D21" s="218">
        <v>6300</v>
      </c>
      <c r="E21" s="233" t="s">
        <v>179</v>
      </c>
      <c r="F21" s="214">
        <v>32157</v>
      </c>
      <c r="G21" s="214"/>
      <c r="H21" s="214">
        <f>F21</f>
        <v>32157</v>
      </c>
      <c r="I21" s="218" t="s">
        <v>165</v>
      </c>
      <c r="K21" s="235"/>
      <c r="L21" s="236"/>
      <c r="M21" s="237"/>
      <c r="N21" s="238"/>
      <c r="O21" s="238"/>
    </row>
    <row r="22" spans="1:15" s="202" customFormat="1" ht="16.05" customHeight="1">
      <c r="A22" s="207">
        <v>18</v>
      </c>
      <c r="B22" s="207">
        <v>801</v>
      </c>
      <c r="C22" s="207"/>
      <c r="D22" s="207"/>
      <c r="E22" s="209" t="s">
        <v>2</v>
      </c>
      <c r="F22" s="210">
        <f>SUM(F23:F26)</f>
        <v>1625000</v>
      </c>
      <c r="G22" s="210">
        <f>SUM(G23:G26)</f>
        <v>-804400</v>
      </c>
      <c r="H22" s="210">
        <f>SUM(H23:H26)</f>
        <v>820600</v>
      </c>
      <c r="I22" s="212" t="s">
        <v>165</v>
      </c>
      <c r="J22" s="216"/>
      <c r="K22" s="232"/>
      <c r="L22" s="232"/>
      <c r="M22" s="232"/>
      <c r="N22" s="232"/>
    </row>
    <row r="23" spans="1:15" s="240" customFormat="1" ht="26.4" customHeight="1">
      <c r="A23" s="212">
        <v>19</v>
      </c>
      <c r="B23" s="218"/>
      <c r="C23" s="218">
        <v>80101</v>
      </c>
      <c r="D23" s="218">
        <v>6050</v>
      </c>
      <c r="E23" s="219" t="s">
        <v>180</v>
      </c>
      <c r="F23" s="214">
        <v>915000</v>
      </c>
      <c r="G23" s="214">
        <v>-100000</v>
      </c>
      <c r="H23" s="214">
        <f>F23+G23</f>
        <v>815000</v>
      </c>
      <c r="I23" s="218" t="s">
        <v>165</v>
      </c>
      <c r="J23" s="239"/>
      <c r="K23" s="222"/>
      <c r="L23" s="222"/>
      <c r="M23" s="222"/>
      <c r="N23" s="222"/>
    </row>
    <row r="24" spans="1:15" s="240" customFormat="1" ht="28.2" customHeight="1">
      <c r="A24" s="212">
        <v>20</v>
      </c>
      <c r="B24" s="218"/>
      <c r="C24" s="218">
        <v>80101</v>
      </c>
      <c r="D24" s="218">
        <v>6050</v>
      </c>
      <c r="E24" s="219" t="s">
        <v>181</v>
      </c>
      <c r="F24" s="214">
        <v>0</v>
      </c>
      <c r="G24" s="214"/>
      <c r="H24" s="214">
        <f>F24+G24</f>
        <v>0</v>
      </c>
      <c r="I24" s="212" t="s">
        <v>165</v>
      </c>
      <c r="J24" s="221"/>
      <c r="K24" s="241"/>
      <c r="L24" s="221"/>
      <c r="M24" s="227"/>
      <c r="N24" s="222"/>
      <c r="O24" s="222"/>
    </row>
    <row r="25" spans="1:15" s="240" customFormat="1" ht="21.6" customHeight="1">
      <c r="A25" s="212">
        <v>21</v>
      </c>
      <c r="B25" s="218"/>
      <c r="C25" s="218">
        <v>80101</v>
      </c>
      <c r="D25" s="218">
        <v>6050</v>
      </c>
      <c r="E25" s="219" t="s">
        <v>182</v>
      </c>
      <c r="F25" s="214">
        <v>360000</v>
      </c>
      <c r="G25" s="214">
        <v>-354400</v>
      </c>
      <c r="H25" s="214">
        <f>F25+G25</f>
        <v>5600</v>
      </c>
      <c r="I25" s="212" t="s">
        <v>165</v>
      </c>
      <c r="J25" s="221"/>
      <c r="K25" s="241"/>
      <c r="L25" s="221"/>
      <c r="M25" s="227"/>
      <c r="N25" s="222"/>
      <c r="O25" s="222"/>
    </row>
    <row r="26" spans="1:15" s="240" customFormat="1" ht="30.6" customHeight="1">
      <c r="A26" s="212">
        <v>22</v>
      </c>
      <c r="B26" s="218"/>
      <c r="C26" s="218">
        <v>80101</v>
      </c>
      <c r="D26" s="218">
        <v>6050</v>
      </c>
      <c r="E26" s="219" t="s">
        <v>183</v>
      </c>
      <c r="F26" s="214">
        <v>350000</v>
      </c>
      <c r="G26" s="214">
        <v>-350000</v>
      </c>
      <c r="H26" s="214">
        <f>F26+G26</f>
        <v>0</v>
      </c>
      <c r="I26" s="218" t="s">
        <v>165</v>
      </c>
      <c r="J26" s="221"/>
      <c r="K26" s="241"/>
      <c r="L26" s="221"/>
      <c r="M26" s="227"/>
      <c r="N26" s="222"/>
      <c r="O26" s="222"/>
    </row>
    <row r="27" spans="1:15" s="202" customFormat="1" ht="16.05" customHeight="1">
      <c r="A27" s="207">
        <v>23</v>
      </c>
      <c r="B27" s="207">
        <v>851</v>
      </c>
      <c r="C27" s="207">
        <v>85111</v>
      </c>
      <c r="D27" s="207"/>
      <c r="E27" s="209" t="s">
        <v>184</v>
      </c>
      <c r="F27" s="210">
        <f>SUM(F28:F28)</f>
        <v>9000</v>
      </c>
      <c r="G27" s="210"/>
      <c r="H27" s="210">
        <f>SUM(H28:H28)</f>
        <v>9000</v>
      </c>
      <c r="I27" s="212" t="s">
        <v>165</v>
      </c>
    </row>
    <row r="28" spans="1:15" s="222" customFormat="1" ht="39.6">
      <c r="A28" s="212">
        <v>24</v>
      </c>
      <c r="B28" s="218"/>
      <c r="C28" s="218"/>
      <c r="D28" s="242">
        <v>6230</v>
      </c>
      <c r="E28" s="219" t="s">
        <v>185</v>
      </c>
      <c r="F28" s="214">
        <v>9000</v>
      </c>
      <c r="G28" s="214"/>
      <c r="H28" s="214">
        <f>F28+G28</f>
        <v>9000</v>
      </c>
      <c r="I28" s="218" t="s">
        <v>165</v>
      </c>
    </row>
    <row r="29" spans="1:15" s="202" customFormat="1" ht="16.05" customHeight="1">
      <c r="A29" s="207">
        <v>25</v>
      </c>
      <c r="B29" s="207">
        <v>900</v>
      </c>
      <c r="C29" s="207">
        <v>90095</v>
      </c>
      <c r="D29" s="207"/>
      <c r="E29" s="209" t="s">
        <v>88</v>
      </c>
      <c r="F29" s="210">
        <f>SUM(F30:F32)</f>
        <v>120000</v>
      </c>
      <c r="G29" s="210">
        <f>SUM(G30:G32)</f>
        <v>0</v>
      </c>
      <c r="H29" s="210">
        <f>SUM(H30:H32)</f>
        <v>120000</v>
      </c>
      <c r="I29" s="212" t="s">
        <v>165</v>
      </c>
    </row>
    <row r="30" spans="1:15" s="222" customFormat="1" ht="26.4">
      <c r="A30" s="212">
        <v>26</v>
      </c>
      <c r="B30" s="218"/>
      <c r="C30" s="218"/>
      <c r="D30" s="242">
        <v>6060</v>
      </c>
      <c r="E30" s="219" t="s">
        <v>186</v>
      </c>
      <c r="F30" s="214">
        <v>10000</v>
      </c>
      <c r="G30" s="214"/>
      <c r="H30" s="214">
        <f t="shared" ref="H30:H31" si="0">F30</f>
        <v>10000</v>
      </c>
      <c r="I30" s="218" t="s">
        <v>165</v>
      </c>
    </row>
    <row r="31" spans="1:15" s="222" customFormat="1" ht="24.6" customHeight="1">
      <c r="A31" s="212">
        <v>27</v>
      </c>
      <c r="B31" s="218"/>
      <c r="C31" s="218"/>
      <c r="D31" s="242">
        <v>6060</v>
      </c>
      <c r="E31" s="219" t="s">
        <v>187</v>
      </c>
      <c r="F31" s="214">
        <v>10000</v>
      </c>
      <c r="G31" s="214"/>
      <c r="H31" s="214">
        <f t="shared" si="0"/>
        <v>10000</v>
      </c>
      <c r="I31" s="218" t="s">
        <v>165</v>
      </c>
    </row>
    <row r="32" spans="1:15" s="222" customFormat="1" ht="52.8">
      <c r="A32" s="212">
        <v>28</v>
      </c>
      <c r="B32" s="218"/>
      <c r="C32" s="218"/>
      <c r="D32" s="242">
        <v>6050</v>
      </c>
      <c r="E32" s="219" t="s">
        <v>188</v>
      </c>
      <c r="F32" s="214">
        <v>100000</v>
      </c>
      <c r="G32" s="214"/>
      <c r="H32" s="214">
        <f>F32+G32</f>
        <v>100000</v>
      </c>
      <c r="I32" s="218" t="s">
        <v>165</v>
      </c>
    </row>
    <row r="33" spans="1:10" s="243" customFormat="1" ht="21" customHeight="1">
      <c r="A33" s="303" t="s">
        <v>189</v>
      </c>
      <c r="B33" s="304"/>
      <c r="C33" s="304"/>
      <c r="D33" s="304"/>
      <c r="E33" s="305"/>
      <c r="F33" s="210">
        <f>F5+F11+F17+F19+F22+F27+F29</f>
        <v>4858111</v>
      </c>
      <c r="G33" s="210">
        <f>G5+G11+G17+G19+G22+G27+G29</f>
        <v>-1279622</v>
      </c>
      <c r="H33" s="210">
        <f>H5+H11+H17+H19+H22+H27+H29</f>
        <v>3578489</v>
      </c>
      <c r="I33" s="207" t="s">
        <v>190</v>
      </c>
      <c r="J33" s="216"/>
    </row>
    <row r="34" spans="1:10" s="243" customFormat="1" ht="17.399999999999999" customHeight="1">
      <c r="A34" s="244"/>
      <c r="B34" s="244"/>
      <c r="C34" s="244"/>
      <c r="D34" s="244"/>
      <c r="E34" s="244"/>
      <c r="F34" s="216"/>
      <c r="G34" s="216"/>
    </row>
    <row r="35" spans="1:10">
      <c r="A35" s="245"/>
    </row>
    <row r="40" spans="1:10">
      <c r="E40" s="246" t="s">
        <v>3</v>
      </c>
    </row>
  </sheetData>
  <mergeCells count="3">
    <mergeCell ref="A1:I1"/>
    <mergeCell ref="A2:G2"/>
    <mergeCell ref="A33:E33"/>
  </mergeCells>
  <printOptions horizontalCentered="1"/>
  <pageMargins left="0.51181102362204722" right="0.39370078740157483" top="1.0629921259842521" bottom="0.59055118110236227" header="0.51181102362204722" footer="0.51181102362204722"/>
  <pageSetup paperSize="9" scale="75" orientation="portrait" r:id="rId1"/>
  <headerFooter alignWithMargins="0">
    <oddHeader xml:space="preserve">&amp;R&amp;9Tabela nr 2a  
do Uchwały Rady Gminy Nr XXVIII/   /2017 
 z dnia 28 grudnia 2017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defaultColWidth="9.109375" defaultRowHeight="13.2"/>
  <cols>
    <col min="1" max="1" width="5.44140625" style="53" customWidth="1"/>
    <col min="2" max="2" width="7.33203125" style="53" customWidth="1"/>
    <col min="3" max="3" width="61.21875" style="53" customWidth="1"/>
    <col min="4" max="9" width="12.33203125" style="53" customWidth="1"/>
    <col min="10" max="16384" width="9.109375" style="53"/>
  </cols>
  <sheetData>
    <row r="1" spans="1:9" s="57" customFormat="1" ht="34.950000000000003" customHeight="1">
      <c r="A1" s="68"/>
      <c r="B1" s="306" t="s">
        <v>46</v>
      </c>
      <c r="C1" s="306"/>
      <c r="D1" s="306"/>
      <c r="E1" s="306"/>
      <c r="F1" s="306"/>
      <c r="G1" s="306"/>
    </row>
    <row r="2" spans="1:9" ht="12.75" customHeight="1">
      <c r="A2" s="307" t="s">
        <v>0</v>
      </c>
      <c r="B2" s="307" t="s">
        <v>5</v>
      </c>
      <c r="C2" s="309" t="s">
        <v>39</v>
      </c>
      <c r="D2" s="311" t="s">
        <v>40</v>
      </c>
      <c r="E2" s="312"/>
      <c r="F2" s="313" t="s">
        <v>9</v>
      </c>
      <c r="G2" s="314"/>
      <c r="H2" s="313" t="s">
        <v>47</v>
      </c>
      <c r="I2" s="314"/>
    </row>
    <row r="3" spans="1:9" s="71" customFormat="1" ht="19.2" customHeight="1">
      <c r="A3" s="308"/>
      <c r="B3" s="308"/>
      <c r="C3" s="310"/>
      <c r="D3" s="69" t="s">
        <v>48</v>
      </c>
      <c r="E3" s="69" t="s">
        <v>41</v>
      </c>
      <c r="F3" s="70" t="s">
        <v>48</v>
      </c>
      <c r="G3" s="70" t="s">
        <v>41</v>
      </c>
      <c r="H3" s="70" t="s">
        <v>48</v>
      </c>
      <c r="I3" s="70" t="s">
        <v>41</v>
      </c>
    </row>
    <row r="4" spans="1:9" s="71" customFormat="1" ht="11.4">
      <c r="A4" s="72">
        <v>1</v>
      </c>
      <c r="B4" s="72">
        <v>2</v>
      </c>
      <c r="C4" s="72">
        <v>3</v>
      </c>
      <c r="D4" s="73">
        <v>4</v>
      </c>
      <c r="E4" s="74">
        <v>5</v>
      </c>
      <c r="F4" s="75">
        <v>6</v>
      </c>
      <c r="G4" s="76">
        <v>7</v>
      </c>
      <c r="H4" s="75">
        <v>8</v>
      </c>
      <c r="I4" s="76">
        <v>9</v>
      </c>
    </row>
    <row r="5" spans="1:9" s="82" customFormat="1" ht="15" customHeight="1">
      <c r="A5" s="77" t="s">
        <v>1</v>
      </c>
      <c r="B5" s="78"/>
      <c r="C5" s="79" t="s">
        <v>49</v>
      </c>
      <c r="D5" s="80">
        <f xml:space="preserve"> D6</f>
        <v>155951.16</v>
      </c>
      <c r="E5" s="80">
        <f xml:space="preserve"> E6</f>
        <v>155951.16</v>
      </c>
      <c r="F5" s="80"/>
      <c r="G5" s="80"/>
      <c r="H5" s="81">
        <f t="shared" ref="H5:I5" si="0" xml:space="preserve"> H6</f>
        <v>155951.16</v>
      </c>
      <c r="I5" s="81">
        <f t="shared" si="0"/>
        <v>155951.16</v>
      </c>
    </row>
    <row r="6" spans="1:9" s="88" customFormat="1" ht="15" customHeight="1">
      <c r="A6" s="83"/>
      <c r="B6" s="84" t="s">
        <v>50</v>
      </c>
      <c r="C6" s="85" t="s">
        <v>38</v>
      </c>
      <c r="D6" s="86">
        <f>D7</f>
        <v>155951.16</v>
      </c>
      <c r="E6" s="86">
        <f>SUM(E8)</f>
        <v>155951.16</v>
      </c>
      <c r="F6" s="86"/>
      <c r="G6" s="86"/>
      <c r="H6" s="87">
        <f>H7</f>
        <v>155951.16</v>
      </c>
      <c r="I6" s="87">
        <f>I8</f>
        <v>155951.16</v>
      </c>
    </row>
    <row r="7" spans="1:9" ht="34.200000000000003">
      <c r="A7" s="73" t="s">
        <v>6</v>
      </c>
      <c r="B7" s="73"/>
      <c r="C7" s="54" t="s">
        <v>45</v>
      </c>
      <c r="D7" s="86">
        <v>155951.16</v>
      </c>
      <c r="E7" s="89"/>
      <c r="F7" s="86"/>
      <c r="G7" s="89"/>
      <c r="H7" s="87">
        <f>+D7+F7</f>
        <v>155951.16</v>
      </c>
      <c r="I7" s="90"/>
    </row>
    <row r="8" spans="1:9" ht="13.95" customHeight="1">
      <c r="A8" s="73"/>
      <c r="B8" s="73"/>
      <c r="C8" s="91" t="s">
        <v>51</v>
      </c>
      <c r="D8" s="92"/>
      <c r="E8" s="92">
        <f>E9</f>
        <v>155951.16</v>
      </c>
      <c r="F8" s="92"/>
      <c r="G8" s="92"/>
      <c r="H8" s="93"/>
      <c r="I8" s="92">
        <f>I9</f>
        <v>155951.16</v>
      </c>
    </row>
    <row r="9" spans="1:9" ht="13.95" customHeight="1">
      <c r="A9" s="73"/>
      <c r="B9" s="73"/>
      <c r="C9" s="91" t="s">
        <v>52</v>
      </c>
      <c r="D9" s="92"/>
      <c r="E9" s="92">
        <v>155951.16</v>
      </c>
      <c r="F9" s="92"/>
      <c r="G9" s="92"/>
      <c r="H9" s="94"/>
      <c r="I9" s="87">
        <f t="shared" ref="I9" si="1">+E9+G9</f>
        <v>155951.16</v>
      </c>
    </row>
    <row r="10" spans="1:9" s="99" customFormat="1" ht="15" customHeight="1">
      <c r="A10" s="95">
        <v>750</v>
      </c>
      <c r="B10" s="96"/>
      <c r="C10" s="97" t="s">
        <v>53</v>
      </c>
      <c r="D10" s="98">
        <f t="shared" ref="D10:I10" si="2" xml:space="preserve"> D11</f>
        <v>57094</v>
      </c>
      <c r="E10" s="98">
        <f t="shared" si="2"/>
        <v>57094</v>
      </c>
      <c r="F10" s="98"/>
      <c r="G10" s="98"/>
      <c r="H10" s="98">
        <f t="shared" si="2"/>
        <v>57094</v>
      </c>
      <c r="I10" s="98">
        <f t="shared" si="2"/>
        <v>57094</v>
      </c>
    </row>
    <row r="11" spans="1:9" s="103" customFormat="1" ht="15" customHeight="1">
      <c r="A11" s="58"/>
      <c r="B11" s="100">
        <v>75011</v>
      </c>
      <c r="C11" s="101" t="s">
        <v>54</v>
      </c>
      <c r="D11" s="102">
        <f>D12</f>
        <v>57094</v>
      </c>
      <c r="E11" s="102">
        <f>SUM(E13)</f>
        <v>57094</v>
      </c>
      <c r="F11" s="102"/>
      <c r="G11" s="102"/>
      <c r="H11" s="102">
        <f>H12</f>
        <v>57094</v>
      </c>
      <c r="I11" s="102">
        <f>SUM(I13)</f>
        <v>57094</v>
      </c>
    </row>
    <row r="12" spans="1:9" s="57" customFormat="1" ht="33" customHeight="1">
      <c r="A12" s="58" t="s">
        <v>6</v>
      </c>
      <c r="B12" s="58"/>
      <c r="C12" s="104" t="s">
        <v>45</v>
      </c>
      <c r="D12" s="102">
        <v>57094</v>
      </c>
      <c r="E12" s="105"/>
      <c r="F12" s="102"/>
      <c r="G12" s="105"/>
      <c r="H12" s="87">
        <f>+D12+F12</f>
        <v>57094</v>
      </c>
      <c r="I12" s="105"/>
    </row>
    <row r="13" spans="1:9" s="57" customFormat="1" ht="15" customHeight="1">
      <c r="A13" s="58"/>
      <c r="B13" s="58"/>
      <c r="C13" s="56" t="s">
        <v>51</v>
      </c>
      <c r="D13" s="93"/>
      <c r="E13" s="93">
        <f>E14+E15</f>
        <v>57094</v>
      </c>
      <c r="F13" s="93"/>
      <c r="G13" s="93"/>
      <c r="H13" s="93"/>
      <c r="I13" s="93">
        <f>I14+I15</f>
        <v>57094</v>
      </c>
    </row>
    <row r="14" spans="1:9" s="57" customFormat="1" ht="15" customHeight="1">
      <c r="A14" s="58"/>
      <c r="B14" s="58"/>
      <c r="C14" s="56" t="s">
        <v>55</v>
      </c>
      <c r="D14" s="93"/>
      <c r="E14" s="93">
        <v>46652</v>
      </c>
      <c r="F14" s="93"/>
      <c r="G14" s="93"/>
      <c r="H14" s="93"/>
      <c r="I14" s="87">
        <f t="shared" ref="I14:I15" si="3">+E14+G14</f>
        <v>46652</v>
      </c>
    </row>
    <row r="15" spans="1:9" s="57" customFormat="1" ht="15" customHeight="1">
      <c r="A15" s="58"/>
      <c r="B15" s="58"/>
      <c r="C15" s="56" t="s">
        <v>56</v>
      </c>
      <c r="D15" s="93"/>
      <c r="E15" s="93">
        <v>10442</v>
      </c>
      <c r="F15" s="93"/>
      <c r="G15" s="93"/>
      <c r="H15" s="93"/>
      <c r="I15" s="87">
        <f t="shared" si="3"/>
        <v>10442</v>
      </c>
    </row>
    <row r="16" spans="1:9" s="99" customFormat="1" ht="24" customHeight="1">
      <c r="A16" s="106">
        <v>751</v>
      </c>
      <c r="B16" s="106"/>
      <c r="C16" s="107" t="s">
        <v>57</v>
      </c>
      <c r="D16" s="98">
        <f xml:space="preserve"> D17</f>
        <v>1288</v>
      </c>
      <c r="E16" s="98">
        <f xml:space="preserve"> E17</f>
        <v>1288</v>
      </c>
      <c r="F16" s="108"/>
      <c r="G16" s="108"/>
      <c r="H16" s="98">
        <f xml:space="preserve"> H17</f>
        <v>1288</v>
      </c>
      <c r="I16" s="98">
        <f xml:space="preserve"> I17</f>
        <v>1288</v>
      </c>
    </row>
    <row r="17" spans="1:9" s="103" customFormat="1" ht="15" customHeight="1">
      <c r="A17" s="109"/>
      <c r="B17" s="58">
        <v>75101</v>
      </c>
      <c r="C17" s="101" t="s">
        <v>58</v>
      </c>
      <c r="D17" s="102">
        <f>D18</f>
        <v>1288</v>
      </c>
      <c r="E17" s="102">
        <f>E19</f>
        <v>1288</v>
      </c>
      <c r="F17" s="110"/>
      <c r="G17" s="110"/>
      <c r="H17" s="102">
        <f>H18</f>
        <v>1288</v>
      </c>
      <c r="I17" s="102">
        <f>I19</f>
        <v>1288</v>
      </c>
    </row>
    <row r="18" spans="1:9" s="57" customFormat="1" ht="33" customHeight="1">
      <c r="A18" s="58" t="s">
        <v>6</v>
      </c>
      <c r="B18" s="58"/>
      <c r="C18" s="104" t="s">
        <v>45</v>
      </c>
      <c r="D18" s="102">
        <v>1288</v>
      </c>
      <c r="E18" s="105"/>
      <c r="F18" s="111"/>
      <c r="G18" s="111"/>
      <c r="H18" s="102">
        <v>1288</v>
      </c>
      <c r="I18" s="105"/>
    </row>
    <row r="19" spans="1:9" s="57" customFormat="1" ht="15" customHeight="1">
      <c r="A19" s="58"/>
      <c r="B19" s="58"/>
      <c r="C19" s="56" t="s">
        <v>51</v>
      </c>
      <c r="D19" s="93"/>
      <c r="E19" s="93">
        <f>E20</f>
        <v>1288</v>
      </c>
      <c r="F19" s="111"/>
      <c r="G19" s="111"/>
      <c r="H19" s="93"/>
      <c r="I19" s="93">
        <f>I20</f>
        <v>1288</v>
      </c>
    </row>
    <row r="20" spans="1:9" s="57" customFormat="1" ht="15" customHeight="1">
      <c r="A20" s="58"/>
      <c r="B20" s="58"/>
      <c r="C20" s="56" t="s">
        <v>52</v>
      </c>
      <c r="D20" s="93"/>
      <c r="E20" s="93">
        <v>1288</v>
      </c>
      <c r="F20" s="111"/>
      <c r="G20" s="111"/>
      <c r="H20" s="93"/>
      <c r="I20" s="93">
        <v>1288</v>
      </c>
    </row>
    <row r="21" spans="1:9" s="99" customFormat="1" ht="14.4" customHeight="1">
      <c r="A21" s="106">
        <v>801</v>
      </c>
      <c r="B21" s="106"/>
      <c r="C21" s="107" t="s">
        <v>2</v>
      </c>
      <c r="D21" s="98">
        <f>D22+ D26</f>
        <v>80388</v>
      </c>
      <c r="E21" s="98">
        <f>E22+ E26</f>
        <v>80388</v>
      </c>
      <c r="F21" s="98"/>
      <c r="G21" s="98"/>
      <c r="H21" s="98">
        <f>H22+ H26</f>
        <v>80388</v>
      </c>
      <c r="I21" s="98">
        <f>I22+ I26</f>
        <v>80388</v>
      </c>
    </row>
    <row r="22" spans="1:9" s="103" customFormat="1" ht="15" customHeight="1">
      <c r="A22" s="109"/>
      <c r="B22" s="58">
        <v>80101</v>
      </c>
      <c r="C22" s="101" t="s">
        <v>42</v>
      </c>
      <c r="D22" s="102">
        <f>D23</f>
        <v>55413</v>
      </c>
      <c r="E22" s="102">
        <f>E24</f>
        <v>55413</v>
      </c>
      <c r="F22" s="102"/>
      <c r="G22" s="102"/>
      <c r="H22" s="102">
        <f>H23</f>
        <v>55413</v>
      </c>
      <c r="I22" s="102">
        <f>I24</f>
        <v>55413</v>
      </c>
    </row>
    <row r="23" spans="1:9" s="57" customFormat="1" ht="33" customHeight="1">
      <c r="A23" s="58" t="s">
        <v>6</v>
      </c>
      <c r="B23" s="58"/>
      <c r="C23" s="104" t="s">
        <v>45</v>
      </c>
      <c r="D23" s="102">
        <v>55413</v>
      </c>
      <c r="E23" s="105"/>
      <c r="F23" s="102"/>
      <c r="G23" s="105"/>
      <c r="H23" s="102">
        <f>D23+F23</f>
        <v>55413</v>
      </c>
      <c r="I23" s="105"/>
    </row>
    <row r="24" spans="1:9" s="57" customFormat="1" ht="15" customHeight="1">
      <c r="A24" s="58"/>
      <c r="B24" s="58"/>
      <c r="C24" s="56" t="s">
        <v>51</v>
      </c>
      <c r="D24" s="93"/>
      <c r="E24" s="93">
        <f>E25</f>
        <v>55413</v>
      </c>
      <c r="F24" s="93"/>
      <c r="G24" s="93"/>
      <c r="H24" s="93"/>
      <c r="I24" s="102">
        <f>I25</f>
        <v>55413</v>
      </c>
    </row>
    <row r="25" spans="1:9" s="57" customFormat="1" ht="15" customHeight="1">
      <c r="A25" s="58"/>
      <c r="B25" s="58"/>
      <c r="C25" s="56" t="s">
        <v>52</v>
      </c>
      <c r="D25" s="93"/>
      <c r="E25" s="93">
        <v>55413</v>
      </c>
      <c r="F25" s="93"/>
      <c r="G25" s="93"/>
      <c r="H25" s="93"/>
      <c r="I25" s="102">
        <f>E25+G25</f>
        <v>55413</v>
      </c>
    </row>
    <row r="26" spans="1:9" s="103" customFormat="1" ht="15" customHeight="1">
      <c r="A26" s="109"/>
      <c r="B26" s="58">
        <v>80110</v>
      </c>
      <c r="C26" s="101" t="s">
        <v>59</v>
      </c>
      <c r="D26" s="102">
        <f>D27</f>
        <v>24975</v>
      </c>
      <c r="E26" s="102">
        <f>E28</f>
        <v>24975</v>
      </c>
      <c r="F26" s="102"/>
      <c r="G26" s="102"/>
      <c r="H26" s="102">
        <f>H27</f>
        <v>24975</v>
      </c>
      <c r="I26" s="102">
        <f>I28</f>
        <v>24975</v>
      </c>
    </row>
    <row r="27" spans="1:9" s="57" customFormat="1" ht="33" customHeight="1">
      <c r="A27" s="58" t="s">
        <v>6</v>
      </c>
      <c r="B27" s="58"/>
      <c r="C27" s="104" t="s">
        <v>45</v>
      </c>
      <c r="D27" s="102">
        <v>24975</v>
      </c>
      <c r="E27" s="105"/>
      <c r="F27" s="102"/>
      <c r="G27" s="105"/>
      <c r="H27" s="102">
        <f>D27+F27</f>
        <v>24975</v>
      </c>
      <c r="I27" s="105"/>
    </row>
    <row r="28" spans="1:9" s="57" customFormat="1" ht="15" customHeight="1">
      <c r="A28" s="58"/>
      <c r="B28" s="58"/>
      <c r="C28" s="56" t="s">
        <v>51</v>
      </c>
      <c r="D28" s="93"/>
      <c r="E28" s="93">
        <f>E29</f>
        <v>24975</v>
      </c>
      <c r="F28" s="93"/>
      <c r="G28" s="93"/>
      <c r="H28" s="93"/>
      <c r="I28" s="102">
        <f>I29</f>
        <v>24975</v>
      </c>
    </row>
    <row r="29" spans="1:9" s="57" customFormat="1" ht="15" customHeight="1">
      <c r="A29" s="58"/>
      <c r="B29" s="58"/>
      <c r="C29" s="56" t="s">
        <v>52</v>
      </c>
      <c r="D29" s="93"/>
      <c r="E29" s="93">
        <v>24975</v>
      </c>
      <c r="F29" s="93"/>
      <c r="G29" s="93"/>
      <c r="H29" s="93"/>
      <c r="I29" s="102">
        <f>E29+G29</f>
        <v>24975</v>
      </c>
    </row>
    <row r="30" spans="1:9" s="99" customFormat="1" ht="15" customHeight="1">
      <c r="A30" s="106">
        <v>852</v>
      </c>
      <c r="B30" s="106"/>
      <c r="C30" s="107" t="s">
        <v>60</v>
      </c>
      <c r="D30" s="98">
        <f t="shared" ref="D30:I30" si="4">D31</f>
        <v>12320</v>
      </c>
      <c r="E30" s="98">
        <f t="shared" si="4"/>
        <v>12320</v>
      </c>
      <c r="F30" s="98"/>
      <c r="G30" s="98"/>
      <c r="H30" s="98">
        <f t="shared" si="4"/>
        <v>12320</v>
      </c>
      <c r="I30" s="98">
        <f t="shared" si="4"/>
        <v>12320</v>
      </c>
    </row>
    <row r="31" spans="1:9" s="103" customFormat="1" ht="33" customHeight="1">
      <c r="A31" s="109"/>
      <c r="B31" s="58">
        <v>85213</v>
      </c>
      <c r="C31" s="109" t="s">
        <v>61</v>
      </c>
      <c r="D31" s="102">
        <f xml:space="preserve"> D32</f>
        <v>12320</v>
      </c>
      <c r="E31" s="102">
        <f xml:space="preserve"> E33</f>
        <v>12320</v>
      </c>
      <c r="F31" s="102"/>
      <c r="G31" s="102"/>
      <c r="H31" s="102">
        <f xml:space="preserve"> H32</f>
        <v>12320</v>
      </c>
      <c r="I31" s="102">
        <f xml:space="preserve"> I33</f>
        <v>12320</v>
      </c>
    </row>
    <row r="32" spans="1:9" s="57" customFormat="1" ht="35.25" customHeight="1">
      <c r="A32" s="58" t="s">
        <v>6</v>
      </c>
      <c r="B32" s="58"/>
      <c r="C32" s="104" t="s">
        <v>45</v>
      </c>
      <c r="D32" s="102">
        <v>12320</v>
      </c>
      <c r="E32" s="112"/>
      <c r="F32" s="102"/>
      <c r="G32" s="112"/>
      <c r="H32" s="102">
        <f>D32+F32</f>
        <v>12320</v>
      </c>
      <c r="I32" s="112"/>
    </row>
    <row r="33" spans="1:9" s="103" customFormat="1" ht="15" customHeight="1">
      <c r="A33" s="58"/>
      <c r="B33" s="58"/>
      <c r="C33" s="56" t="s">
        <v>51</v>
      </c>
      <c r="D33" s="113"/>
      <c r="E33" s="102">
        <f>E34</f>
        <v>12320</v>
      </c>
      <c r="F33" s="113"/>
      <c r="G33" s="102"/>
      <c r="H33" s="113"/>
      <c r="I33" s="102">
        <f>I34</f>
        <v>12320</v>
      </c>
    </row>
    <row r="34" spans="1:9" s="99" customFormat="1" ht="15" customHeight="1">
      <c r="A34" s="96"/>
      <c r="B34" s="58"/>
      <c r="C34" s="56" t="s">
        <v>52</v>
      </c>
      <c r="D34" s="102"/>
      <c r="E34" s="102">
        <v>12320</v>
      </c>
      <c r="F34" s="102"/>
      <c r="G34" s="102"/>
      <c r="H34" s="102"/>
      <c r="I34" s="102">
        <f>E34+G34</f>
        <v>12320</v>
      </c>
    </row>
    <row r="35" spans="1:9" s="99" customFormat="1" ht="15" customHeight="1">
      <c r="A35" s="106">
        <v>855</v>
      </c>
      <c r="B35" s="106"/>
      <c r="C35" s="107" t="s">
        <v>43</v>
      </c>
      <c r="D35" s="98">
        <f t="shared" ref="D35:I35" si="5">D36+D42+D48</f>
        <v>6566775</v>
      </c>
      <c r="E35" s="98">
        <f t="shared" si="5"/>
        <v>6566775</v>
      </c>
      <c r="F35" s="98"/>
      <c r="G35" s="98">
        <f t="shared" si="5"/>
        <v>0</v>
      </c>
      <c r="H35" s="98">
        <f t="shared" si="5"/>
        <v>6566775</v>
      </c>
      <c r="I35" s="98">
        <f t="shared" si="5"/>
        <v>6566775</v>
      </c>
    </row>
    <row r="36" spans="1:9" s="99" customFormat="1" ht="18" customHeight="1">
      <c r="A36" s="96"/>
      <c r="B36" s="58">
        <v>85501</v>
      </c>
      <c r="C36" s="114" t="s">
        <v>62</v>
      </c>
      <c r="D36" s="102">
        <f>SUM(D37)</f>
        <v>4717026</v>
      </c>
      <c r="E36" s="102">
        <f>E38+E41</f>
        <v>4717026</v>
      </c>
      <c r="F36" s="102"/>
      <c r="G36" s="102">
        <f>G38+G41</f>
        <v>0</v>
      </c>
      <c r="H36" s="102">
        <f>SUM(H37)</f>
        <v>4717026</v>
      </c>
      <c r="I36" s="102">
        <f>I38+I41</f>
        <v>4717026</v>
      </c>
    </row>
    <row r="37" spans="1:9" s="57" customFormat="1" ht="45.6">
      <c r="A37" s="58" t="s">
        <v>6</v>
      </c>
      <c r="B37" s="58"/>
      <c r="C37" s="54" t="s">
        <v>63</v>
      </c>
      <c r="D37" s="102">
        <v>4717026</v>
      </c>
      <c r="E37" s="105"/>
      <c r="F37" s="102"/>
      <c r="G37" s="105"/>
      <c r="H37" s="102">
        <f>D37+F37</f>
        <v>4717026</v>
      </c>
      <c r="I37" s="105"/>
    </row>
    <row r="38" spans="1:9" s="99" customFormat="1" ht="15" customHeight="1">
      <c r="A38" s="115"/>
      <c r="B38" s="115"/>
      <c r="C38" s="56" t="s">
        <v>51</v>
      </c>
      <c r="D38" s="116"/>
      <c r="E38" s="102">
        <f>E39+E40</f>
        <v>66485</v>
      </c>
      <c r="F38" s="116"/>
      <c r="G38" s="102">
        <f>G39+G40</f>
        <v>4270</v>
      </c>
      <c r="H38" s="116"/>
      <c r="I38" s="102">
        <f>I39+I40</f>
        <v>70755</v>
      </c>
    </row>
    <row r="39" spans="1:9" s="99" customFormat="1" ht="15" customHeight="1">
      <c r="A39" s="96"/>
      <c r="B39" s="58"/>
      <c r="C39" s="56" t="s">
        <v>55</v>
      </c>
      <c r="D39" s="113"/>
      <c r="E39" s="102">
        <v>59890</v>
      </c>
      <c r="F39" s="113"/>
      <c r="G39" s="102">
        <v>2957</v>
      </c>
      <c r="H39" s="113"/>
      <c r="I39" s="102">
        <f>E39+G39</f>
        <v>62847</v>
      </c>
    </row>
    <row r="40" spans="1:9" s="99" customFormat="1" ht="15" customHeight="1">
      <c r="A40" s="96"/>
      <c r="B40" s="58"/>
      <c r="C40" s="56" t="s">
        <v>56</v>
      </c>
      <c r="D40" s="113"/>
      <c r="E40" s="102">
        <v>6595</v>
      </c>
      <c r="F40" s="113"/>
      <c r="G40" s="102">
        <v>1313</v>
      </c>
      <c r="H40" s="113"/>
      <c r="I40" s="102">
        <f>E40+G40</f>
        <v>7908</v>
      </c>
    </row>
    <row r="41" spans="1:9" s="99" customFormat="1" ht="15" customHeight="1">
      <c r="A41" s="96"/>
      <c r="B41" s="58"/>
      <c r="C41" s="56" t="s">
        <v>64</v>
      </c>
      <c r="D41" s="113"/>
      <c r="E41" s="102">
        <v>4650541</v>
      </c>
      <c r="F41" s="113"/>
      <c r="G41" s="102">
        <v>-4270</v>
      </c>
      <c r="H41" s="113"/>
      <c r="I41" s="102">
        <f>E41+G41</f>
        <v>4646271</v>
      </c>
    </row>
    <row r="42" spans="1:9" s="99" customFormat="1" ht="24" customHeight="1">
      <c r="A42" s="96"/>
      <c r="B42" s="58">
        <v>85502</v>
      </c>
      <c r="C42" s="109" t="s">
        <v>65</v>
      </c>
      <c r="D42" s="102">
        <f>SUM(D43)</f>
        <v>1849495</v>
      </c>
      <c r="E42" s="102">
        <f>E44+E47</f>
        <v>1849495</v>
      </c>
      <c r="F42" s="102"/>
      <c r="G42" s="102">
        <f>G44+G47</f>
        <v>0</v>
      </c>
      <c r="H42" s="102">
        <f>SUM(H43)</f>
        <v>1849495</v>
      </c>
      <c r="I42" s="102">
        <f>I44+I47</f>
        <v>1849495</v>
      </c>
    </row>
    <row r="43" spans="1:9" s="57" customFormat="1" ht="33" customHeight="1">
      <c r="A43" s="58" t="s">
        <v>6</v>
      </c>
      <c r="B43" s="58"/>
      <c r="C43" s="104" t="s">
        <v>45</v>
      </c>
      <c r="D43" s="102">
        <v>1849495</v>
      </c>
      <c r="E43" s="105"/>
      <c r="F43" s="102"/>
      <c r="G43" s="105"/>
      <c r="H43" s="102">
        <f>D43+F43</f>
        <v>1849495</v>
      </c>
      <c r="I43" s="105"/>
    </row>
    <row r="44" spans="1:9" s="99" customFormat="1" ht="15" customHeight="1">
      <c r="A44" s="115"/>
      <c r="B44" s="115"/>
      <c r="C44" s="56" t="s">
        <v>51</v>
      </c>
      <c r="D44" s="116"/>
      <c r="E44" s="102">
        <f>E45+E46</f>
        <v>99350</v>
      </c>
      <c r="F44" s="116"/>
      <c r="G44" s="102">
        <f>G45+G46</f>
        <v>13382</v>
      </c>
      <c r="H44" s="116"/>
      <c r="I44" s="102">
        <f>I45+I46</f>
        <v>112732</v>
      </c>
    </row>
    <row r="45" spans="1:9" s="99" customFormat="1" ht="15" customHeight="1">
      <c r="A45" s="96"/>
      <c r="B45" s="58"/>
      <c r="C45" s="56" t="s">
        <v>55</v>
      </c>
      <c r="D45" s="113"/>
      <c r="E45" s="102">
        <v>98164</v>
      </c>
      <c r="F45" s="113"/>
      <c r="G45" s="102">
        <v>13382</v>
      </c>
      <c r="H45" s="113"/>
      <c r="I45" s="102">
        <f>E45+G45</f>
        <v>111546</v>
      </c>
    </row>
    <row r="46" spans="1:9" s="99" customFormat="1" ht="15" customHeight="1">
      <c r="A46" s="96"/>
      <c r="B46" s="58"/>
      <c r="C46" s="56" t="s">
        <v>56</v>
      </c>
      <c r="D46" s="113"/>
      <c r="E46" s="102">
        <v>1186</v>
      </c>
      <c r="F46" s="113"/>
      <c r="G46" s="102"/>
      <c r="H46" s="113"/>
      <c r="I46" s="102">
        <f>E46+G46</f>
        <v>1186</v>
      </c>
    </row>
    <row r="47" spans="1:9" s="99" customFormat="1" ht="15" customHeight="1">
      <c r="A47" s="96"/>
      <c r="B47" s="58"/>
      <c r="C47" s="56" t="s">
        <v>64</v>
      </c>
      <c r="D47" s="113"/>
      <c r="E47" s="102">
        <v>1750145</v>
      </c>
      <c r="F47" s="113"/>
      <c r="G47" s="102">
        <v>-13382</v>
      </c>
      <c r="H47" s="113"/>
      <c r="I47" s="102">
        <f>E47+G47</f>
        <v>1736763</v>
      </c>
    </row>
    <row r="48" spans="1:9" s="99" customFormat="1" ht="13.2" customHeight="1">
      <c r="A48" s="96"/>
      <c r="B48" s="58">
        <v>85503</v>
      </c>
      <c r="C48" s="109" t="s">
        <v>44</v>
      </c>
      <c r="D48" s="102">
        <f>SUM(D49)</f>
        <v>254</v>
      </c>
      <c r="E48" s="102">
        <f>E50</f>
        <v>254</v>
      </c>
      <c r="F48" s="102"/>
      <c r="G48" s="102"/>
      <c r="H48" s="102">
        <f>SUM(H49)</f>
        <v>254</v>
      </c>
      <c r="I48" s="102">
        <f>I50</f>
        <v>254</v>
      </c>
    </row>
    <row r="49" spans="1:12" s="57" customFormat="1" ht="33" customHeight="1">
      <c r="A49" s="58" t="s">
        <v>6</v>
      </c>
      <c r="B49" s="58"/>
      <c r="C49" s="104" t="s">
        <v>45</v>
      </c>
      <c r="D49" s="102">
        <v>254</v>
      </c>
      <c r="E49" s="105"/>
      <c r="F49" s="102"/>
      <c r="G49" s="105"/>
      <c r="H49" s="102">
        <f>D49+F49</f>
        <v>254</v>
      </c>
      <c r="I49" s="105"/>
    </row>
    <row r="50" spans="1:12" s="99" customFormat="1" ht="15" customHeight="1">
      <c r="A50" s="115"/>
      <c r="B50" s="115"/>
      <c r="C50" s="56" t="s">
        <v>51</v>
      </c>
      <c r="D50" s="116"/>
      <c r="E50" s="102">
        <f>E51</f>
        <v>254</v>
      </c>
      <c r="F50" s="116"/>
      <c r="G50" s="102"/>
      <c r="H50" s="116"/>
      <c r="I50" s="102">
        <f>I51</f>
        <v>254</v>
      </c>
    </row>
    <row r="51" spans="1:12" s="99" customFormat="1" ht="15" customHeight="1">
      <c r="A51" s="96"/>
      <c r="B51" s="58"/>
      <c r="C51" s="56" t="s">
        <v>52</v>
      </c>
      <c r="D51" s="113"/>
      <c r="E51" s="102">
        <v>254</v>
      </c>
      <c r="F51" s="113"/>
      <c r="G51" s="102"/>
      <c r="H51" s="113"/>
      <c r="I51" s="102">
        <f>E51+G51</f>
        <v>254</v>
      </c>
    </row>
    <row r="52" spans="1:12" s="117" customFormat="1" ht="17.25" customHeight="1">
      <c r="A52" s="317" t="s">
        <v>66</v>
      </c>
      <c r="B52" s="318"/>
      <c r="C52" s="319"/>
      <c r="D52" s="98">
        <f t="shared" ref="D52:I52" si="6">D5+D10+D16+D21+D30+D35</f>
        <v>6873816.1600000001</v>
      </c>
      <c r="E52" s="98">
        <f t="shared" si="6"/>
        <v>6873816.1600000001</v>
      </c>
      <c r="F52" s="98"/>
      <c r="G52" s="98">
        <f t="shared" si="6"/>
        <v>0</v>
      </c>
      <c r="H52" s="98">
        <f t="shared" si="6"/>
        <v>6873816.1600000001</v>
      </c>
      <c r="I52" s="98">
        <f t="shared" si="6"/>
        <v>6873816.1600000001</v>
      </c>
    </row>
    <row r="53" spans="1:12" s="117" customFormat="1" ht="9" customHeight="1">
      <c r="A53" s="118"/>
      <c r="B53" s="118"/>
      <c r="C53" s="118"/>
      <c r="D53" s="119"/>
      <c r="E53" s="119"/>
      <c r="F53" s="120"/>
      <c r="G53" s="120"/>
      <c r="H53" s="120"/>
      <c r="I53" s="120"/>
    </row>
    <row r="54" spans="1:12" s="122" customFormat="1" ht="13.8" customHeight="1">
      <c r="A54" s="320" t="s">
        <v>67</v>
      </c>
      <c r="B54" s="320"/>
      <c r="C54" s="320"/>
      <c r="D54" s="320"/>
      <c r="E54" s="320"/>
      <c r="F54" s="121"/>
      <c r="G54" s="121"/>
      <c r="H54" s="121"/>
      <c r="I54" s="121"/>
      <c r="J54" s="121"/>
      <c r="K54" s="121"/>
      <c r="L54" s="121"/>
    </row>
    <row r="55" spans="1:12" ht="14.4" customHeight="1">
      <c r="A55" s="123" t="s">
        <v>0</v>
      </c>
      <c r="B55" s="123" t="s">
        <v>5</v>
      </c>
      <c r="C55" s="124" t="s">
        <v>39</v>
      </c>
      <c r="D55" s="321" t="s">
        <v>40</v>
      </c>
      <c r="E55" s="321"/>
      <c r="F55" s="125"/>
      <c r="G55" s="126"/>
      <c r="H55" s="125"/>
      <c r="I55" s="125"/>
    </row>
    <row r="56" spans="1:12" ht="14.25" customHeight="1">
      <c r="A56" s="127">
        <v>855</v>
      </c>
      <c r="B56" s="127"/>
      <c r="C56" s="107" t="s">
        <v>43</v>
      </c>
      <c r="D56" s="322">
        <f xml:space="preserve"> D57</f>
        <v>27000</v>
      </c>
      <c r="E56" s="323"/>
      <c r="F56" s="125"/>
      <c r="G56" s="128"/>
      <c r="H56" s="129"/>
      <c r="I56" s="129"/>
    </row>
    <row r="57" spans="1:12" ht="23.25" customHeight="1">
      <c r="A57" s="130"/>
      <c r="B57" s="131">
        <v>85202</v>
      </c>
      <c r="C57" s="132" t="s">
        <v>68</v>
      </c>
      <c r="D57" s="324">
        <f>D58</f>
        <v>27000</v>
      </c>
      <c r="E57" s="325"/>
      <c r="F57" s="125"/>
      <c r="G57" s="128"/>
      <c r="H57" s="129"/>
      <c r="I57" s="129"/>
    </row>
    <row r="58" spans="1:12" ht="23.25" customHeight="1">
      <c r="A58" s="133"/>
      <c r="B58" s="133"/>
      <c r="C58" s="134" t="s">
        <v>69</v>
      </c>
      <c r="D58" s="315">
        <v>27000</v>
      </c>
      <c r="E58" s="316"/>
      <c r="F58" s="125"/>
      <c r="G58" s="128"/>
      <c r="H58" s="129"/>
      <c r="I58" s="129"/>
    </row>
    <row r="59" spans="1:12" s="57" customFormat="1">
      <c r="A59" s="135"/>
    </row>
    <row r="60" spans="1:12" s="57" customFormat="1"/>
    <row r="61" spans="1:12">
      <c r="A61" s="57"/>
    </row>
  </sheetData>
  <mergeCells count="13">
    <mergeCell ref="D58:E58"/>
    <mergeCell ref="H2:I2"/>
    <mergeCell ref="A52:C52"/>
    <mergeCell ref="A54:E54"/>
    <mergeCell ref="D55:E55"/>
    <mergeCell ref="D56:E56"/>
    <mergeCell ref="D57:E57"/>
    <mergeCell ref="B1:G1"/>
    <mergeCell ref="A2:A3"/>
    <mergeCell ref="B2:B3"/>
    <mergeCell ref="C2:C3"/>
    <mergeCell ref="D2:E2"/>
    <mergeCell ref="F2:G2"/>
  </mergeCells>
  <pageMargins left="0.78740157480314965" right="0.78740157480314965" top="0.98425196850393704" bottom="0.59055118110236227" header="0.39370078740157483" footer="0"/>
  <pageSetup paperSize="9" scale="85" orientation="landscape" r:id="rId1"/>
  <headerFooter alignWithMargins="0">
    <oddHeader>&amp;RTabela nr 3 
do Uchwały Rady Gminy Nr XXVIII/122/2017 
z dnia 28 grudnia 2017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A2" sqref="A2:D2"/>
    </sheetView>
  </sheetViews>
  <sheetFormatPr defaultColWidth="9.109375" defaultRowHeight="13.2"/>
  <cols>
    <col min="1" max="1" width="4.6640625" style="178" bestFit="1" customWidth="1"/>
    <col min="2" max="2" width="40.109375" style="178" bestFit="1" customWidth="1"/>
    <col min="3" max="3" width="14" style="178" customWidth="1"/>
    <col min="4" max="4" width="20.5546875" style="178" customWidth="1"/>
    <col min="5" max="7" width="11.109375" style="178" bestFit="1" customWidth="1"/>
    <col min="8" max="16384" width="9.109375" style="178"/>
  </cols>
  <sheetData>
    <row r="1" spans="1:7">
      <c r="B1" s="179"/>
    </row>
    <row r="2" spans="1:7" ht="15" customHeight="1">
      <c r="A2" s="327" t="s">
        <v>124</v>
      </c>
      <c r="B2" s="327"/>
      <c r="C2" s="327"/>
      <c r="D2" s="327"/>
    </row>
    <row r="3" spans="1:7" ht="6.75" customHeight="1">
      <c r="A3" s="180"/>
    </row>
    <row r="4" spans="1:7">
      <c r="D4" s="181"/>
    </row>
    <row r="5" spans="1:7" ht="15" customHeight="1">
      <c r="A5" s="328" t="s">
        <v>125</v>
      </c>
      <c r="B5" s="328" t="s">
        <v>4</v>
      </c>
      <c r="C5" s="329" t="s">
        <v>126</v>
      </c>
      <c r="D5" s="330" t="s">
        <v>127</v>
      </c>
    </row>
    <row r="6" spans="1:7" ht="15" customHeight="1">
      <c r="A6" s="328"/>
      <c r="B6" s="328"/>
      <c r="C6" s="328"/>
      <c r="D6" s="331"/>
    </row>
    <row r="7" spans="1:7" ht="15.75" customHeight="1">
      <c r="A7" s="328"/>
      <c r="B7" s="328"/>
      <c r="C7" s="328"/>
      <c r="D7" s="332"/>
    </row>
    <row r="8" spans="1:7" s="183" customFormat="1" ht="6.75" customHeight="1">
      <c r="A8" s="182">
        <v>1</v>
      </c>
      <c r="B8" s="182">
        <v>2</v>
      </c>
      <c r="C8" s="182">
        <v>3</v>
      </c>
      <c r="D8" s="182" t="s">
        <v>128</v>
      </c>
    </row>
    <row r="9" spans="1:7" ht="18.899999999999999" customHeight="1">
      <c r="A9" s="184" t="s">
        <v>129</v>
      </c>
      <c r="B9" s="185" t="s">
        <v>130</v>
      </c>
      <c r="C9" s="184"/>
      <c r="D9" s="186">
        <v>23277236</v>
      </c>
    </row>
    <row r="10" spans="1:7" ht="18.899999999999999" customHeight="1">
      <c r="A10" s="184" t="s">
        <v>131</v>
      </c>
      <c r="B10" s="185" t="s">
        <v>132</v>
      </c>
      <c r="C10" s="184"/>
      <c r="D10" s="186">
        <v>25264236</v>
      </c>
    </row>
    <row r="11" spans="1:7" ht="18.899999999999999" customHeight="1">
      <c r="A11" s="184" t="s">
        <v>133</v>
      </c>
      <c r="B11" s="185" t="s">
        <v>134</v>
      </c>
      <c r="C11" s="184"/>
      <c r="D11" s="187">
        <f>SUM(D9-D10)</f>
        <v>-1987000</v>
      </c>
      <c r="G11" s="188"/>
    </row>
    <row r="12" spans="1:7" ht="18.899999999999999" customHeight="1">
      <c r="A12" s="326" t="s">
        <v>135</v>
      </c>
      <c r="B12" s="326"/>
      <c r="C12" s="189"/>
      <c r="D12" s="190">
        <f>SUM(D18)</f>
        <v>1987000</v>
      </c>
    </row>
    <row r="13" spans="1:7" ht="18.899999999999999" customHeight="1">
      <c r="A13" s="191" t="s">
        <v>129</v>
      </c>
      <c r="B13" s="192" t="s">
        <v>136</v>
      </c>
      <c r="C13" s="191" t="s">
        <v>137</v>
      </c>
      <c r="D13" s="192"/>
    </row>
    <row r="14" spans="1:7" ht="18.899999999999999" customHeight="1">
      <c r="A14" s="184" t="s">
        <v>131</v>
      </c>
      <c r="B14" s="185" t="s">
        <v>138</v>
      </c>
      <c r="C14" s="184" t="s">
        <v>137</v>
      </c>
      <c r="D14" s="193"/>
    </row>
    <row r="15" spans="1:7" ht="43.2" customHeight="1">
      <c r="A15" s="184" t="s">
        <v>133</v>
      </c>
      <c r="B15" s="194" t="s">
        <v>139</v>
      </c>
      <c r="C15" s="184" t="s">
        <v>140</v>
      </c>
      <c r="D15" s="185"/>
      <c r="E15" s="188"/>
      <c r="F15" s="188"/>
    </row>
    <row r="16" spans="1:7" ht="18.899999999999999" customHeight="1">
      <c r="A16" s="184" t="s">
        <v>141</v>
      </c>
      <c r="B16" s="185" t="s">
        <v>142</v>
      </c>
      <c r="C16" s="184" t="s">
        <v>143</v>
      </c>
      <c r="D16" s="185"/>
    </row>
    <row r="17" spans="1:6" ht="18.899999999999999" customHeight="1">
      <c r="A17" s="184" t="s">
        <v>144</v>
      </c>
      <c r="B17" s="185" t="s">
        <v>145</v>
      </c>
      <c r="C17" s="184" t="s">
        <v>146</v>
      </c>
      <c r="D17" s="185"/>
    </row>
    <row r="18" spans="1:6" ht="18.899999999999999" customHeight="1">
      <c r="A18" s="184" t="s">
        <v>147</v>
      </c>
      <c r="B18" s="185" t="s">
        <v>148</v>
      </c>
      <c r="C18" s="184" t="s">
        <v>149</v>
      </c>
      <c r="D18" s="186">
        <v>1987000</v>
      </c>
      <c r="E18" s="195"/>
    </row>
    <row r="19" spans="1:6" ht="18.899999999999999" customHeight="1">
      <c r="A19" s="184" t="s">
        <v>150</v>
      </c>
      <c r="B19" s="185" t="s">
        <v>151</v>
      </c>
      <c r="C19" s="184" t="s">
        <v>152</v>
      </c>
      <c r="D19" s="186"/>
    </row>
    <row r="20" spans="1:6" ht="18.899999999999999" customHeight="1">
      <c r="A20" s="184" t="s">
        <v>153</v>
      </c>
      <c r="B20" s="196" t="s">
        <v>154</v>
      </c>
      <c r="C20" s="197" t="s">
        <v>155</v>
      </c>
      <c r="D20" s="198"/>
    </row>
    <row r="21" spans="1:6">
      <c r="A21" s="199"/>
      <c r="B21" s="200"/>
      <c r="C21" s="200"/>
      <c r="D21" s="200"/>
      <c r="E21" s="201"/>
      <c r="F21" s="201"/>
    </row>
  </sheetData>
  <mergeCells count="6">
    <mergeCell ref="A12:B12"/>
    <mergeCell ref="A2:D2"/>
    <mergeCell ref="A5:A7"/>
    <mergeCell ref="B5:B7"/>
    <mergeCell ref="C5:C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&amp;R&amp;9Tabela nr 4 
do Uchwały Rady Gminy Nr XXVIII/122/2017 
z dnia 28 grudnia 2017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ColWidth="9.109375" defaultRowHeight="13.2"/>
  <cols>
    <col min="1" max="1" width="9" style="153" customWidth="1"/>
    <col min="2" max="2" width="8.6640625" style="153" customWidth="1"/>
    <col min="3" max="3" width="41.88671875" style="153" customWidth="1"/>
    <col min="4" max="5" width="15.33203125" style="153" customWidth="1"/>
    <col min="6" max="6" width="7.88671875" style="153" customWidth="1"/>
    <col min="7" max="7" width="8.88671875" style="153" customWidth="1"/>
    <col min="8" max="8" width="13.6640625" style="153" customWidth="1"/>
    <col min="9" max="9" width="15.33203125" style="153" customWidth="1"/>
    <col min="10" max="16384" width="9.109375" style="153"/>
  </cols>
  <sheetData>
    <row r="1" spans="1:9">
      <c r="A1" s="152"/>
    </row>
    <row r="2" spans="1:9" s="154" customFormat="1" ht="15.6">
      <c r="B2" s="333" t="s">
        <v>114</v>
      </c>
      <c r="C2" s="333"/>
      <c r="D2" s="333"/>
      <c r="E2" s="155"/>
      <c r="F2" s="155"/>
      <c r="G2" s="155"/>
      <c r="H2" s="156"/>
      <c r="I2" s="156"/>
    </row>
    <row r="3" spans="1:9" s="154" customFormat="1" ht="15.6">
      <c r="B3" s="333" t="s">
        <v>115</v>
      </c>
      <c r="C3" s="333"/>
      <c r="D3" s="333"/>
      <c r="E3" s="155"/>
      <c r="F3" s="155"/>
    </row>
    <row r="4" spans="1:9" s="154" customFormat="1" ht="15.6">
      <c r="A4" s="155"/>
      <c r="B4" s="333" t="s">
        <v>116</v>
      </c>
      <c r="C4" s="333"/>
      <c r="D4" s="333"/>
      <c r="E4" s="155"/>
      <c r="F4" s="155"/>
    </row>
    <row r="5" spans="1:9" s="154" customFormat="1" ht="15.6">
      <c r="A5" s="155"/>
      <c r="B5" s="157"/>
      <c r="C5" s="157"/>
      <c r="D5" s="157"/>
      <c r="E5" s="157"/>
      <c r="F5" s="157"/>
    </row>
    <row r="6" spans="1:9" s="57" customFormat="1" ht="12.75" customHeight="1">
      <c r="A6" s="158"/>
      <c r="B6" s="158"/>
      <c r="C6" s="159"/>
      <c r="D6" s="334" t="s">
        <v>40</v>
      </c>
      <c r="E6" s="335"/>
    </row>
    <row r="7" spans="1:9" s="163" customFormat="1" ht="34.5" customHeight="1">
      <c r="A7" s="160" t="s">
        <v>0</v>
      </c>
      <c r="B7" s="160" t="s">
        <v>5</v>
      </c>
      <c r="C7" s="161" t="s">
        <v>39</v>
      </c>
      <c r="D7" s="162" t="s">
        <v>117</v>
      </c>
      <c r="E7" s="162" t="s">
        <v>41</v>
      </c>
    </row>
    <row r="8" spans="1:9" s="163" customFormat="1" ht="11.4">
      <c r="A8" s="164">
        <v>1</v>
      </c>
      <c r="B8" s="164">
        <v>2</v>
      </c>
      <c r="C8" s="164">
        <v>3</v>
      </c>
      <c r="D8" s="58">
        <v>4</v>
      </c>
      <c r="E8" s="165">
        <v>5</v>
      </c>
    </row>
    <row r="9" spans="1:9" s="154" customFormat="1" ht="20.25" customHeight="1">
      <c r="A9" s="166">
        <v>900</v>
      </c>
      <c r="B9" s="166"/>
      <c r="C9" s="167" t="s">
        <v>88</v>
      </c>
      <c r="D9" s="168">
        <f>+D10+D12</f>
        <v>20000</v>
      </c>
      <c r="E9" s="168">
        <f>+E12+E14</f>
        <v>20000</v>
      </c>
    </row>
    <row r="10" spans="1:9" s="154" customFormat="1" ht="25.05" customHeight="1">
      <c r="A10" s="169"/>
      <c r="B10" s="169">
        <v>90019</v>
      </c>
      <c r="C10" s="170" t="s">
        <v>118</v>
      </c>
      <c r="D10" s="171">
        <f>+D11</f>
        <v>19000</v>
      </c>
      <c r="E10" s="171"/>
    </row>
    <row r="11" spans="1:9" s="154" customFormat="1" ht="16.5" customHeight="1">
      <c r="A11" s="172"/>
      <c r="B11" s="172"/>
      <c r="C11" s="170" t="s">
        <v>119</v>
      </c>
      <c r="D11" s="171">
        <v>19000</v>
      </c>
      <c r="E11" s="171"/>
    </row>
    <row r="12" spans="1:9" s="154" customFormat="1" ht="25.05" customHeight="1">
      <c r="A12" s="169"/>
      <c r="B12" s="169">
        <v>90020</v>
      </c>
      <c r="C12" s="170" t="s">
        <v>120</v>
      </c>
      <c r="D12" s="171">
        <f>+D13</f>
        <v>1000</v>
      </c>
      <c r="E12" s="171"/>
    </row>
    <row r="13" spans="1:9" s="154" customFormat="1" ht="16.5" customHeight="1">
      <c r="A13" s="172"/>
      <c r="B13" s="172"/>
      <c r="C13" s="170" t="s">
        <v>121</v>
      </c>
      <c r="D13" s="247">
        <v>1000</v>
      </c>
      <c r="E13" s="171"/>
    </row>
    <row r="14" spans="1:9" s="154" customFormat="1" ht="16.5" customHeight="1">
      <c r="A14" s="172"/>
      <c r="B14" s="169">
        <v>90095</v>
      </c>
      <c r="C14" s="170" t="s">
        <v>38</v>
      </c>
      <c r="D14" s="171"/>
      <c r="E14" s="171">
        <f>+E15</f>
        <v>20000</v>
      </c>
    </row>
    <row r="15" spans="1:9" s="154" customFormat="1" ht="25.05" customHeight="1">
      <c r="A15" s="172"/>
      <c r="B15" s="172"/>
      <c r="C15" s="173" t="s">
        <v>122</v>
      </c>
      <c r="D15" s="171"/>
      <c r="E15" s="174">
        <v>20000</v>
      </c>
    </row>
    <row r="16" spans="1:9" s="154" customFormat="1" ht="22.2" customHeight="1">
      <c r="A16" s="336" t="s">
        <v>123</v>
      </c>
      <c r="B16" s="337"/>
      <c r="C16" s="338"/>
      <c r="D16" s="175">
        <f>+D9</f>
        <v>20000</v>
      </c>
      <c r="E16" s="175">
        <f>+E9</f>
        <v>20000</v>
      </c>
    </row>
    <row r="20" spans="7:10">
      <c r="G20" s="176"/>
      <c r="H20" s="176"/>
      <c r="I20" s="176"/>
      <c r="J20" s="176"/>
    </row>
    <row r="21" spans="7:10">
      <c r="G21" s="176"/>
      <c r="H21" s="176"/>
      <c r="I21" s="176"/>
      <c r="J21" s="176"/>
    </row>
    <row r="22" spans="7:10">
      <c r="G22" s="176"/>
      <c r="H22" s="176"/>
      <c r="I22" s="176"/>
      <c r="J22" s="176"/>
    </row>
    <row r="23" spans="7:10">
      <c r="G23" s="176"/>
      <c r="H23" s="176"/>
      <c r="I23" s="176"/>
      <c r="J23" s="176"/>
    </row>
    <row r="24" spans="7:10">
      <c r="G24" s="177"/>
      <c r="H24" s="177"/>
      <c r="I24" s="177"/>
      <c r="J24" s="177"/>
    </row>
  </sheetData>
  <mergeCells count="5">
    <mergeCell ref="B2:D2"/>
    <mergeCell ref="B3:D3"/>
    <mergeCell ref="B4:D4"/>
    <mergeCell ref="D6:E6"/>
    <mergeCell ref="A16:C16"/>
  </mergeCells>
  <pageMargins left="0.98425196850393704" right="0.51181102362204722" top="2.204724409448819" bottom="0.98425196850393704" header="0.51181102362204722" footer="0.51181102362204722"/>
  <pageSetup paperSize="9" scale="95" orientation="portrait" r:id="rId1"/>
  <headerFooter alignWithMargins="0">
    <oddHeader>&amp;RTabela nr 5 
do Uchwały Rady Gminy Nr XXVIII/122/2017 
z dnia 28 grudnia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T1 </vt:lpstr>
      <vt:lpstr>T2</vt:lpstr>
      <vt:lpstr>T2a</vt:lpstr>
      <vt:lpstr>T3</vt:lpstr>
      <vt:lpstr>T4</vt:lpstr>
      <vt:lpstr>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2017-12-29T12:51:32Z</cp:lastPrinted>
  <dcterms:created xsi:type="dcterms:W3CDTF">2017-03-30T13:11:47Z</dcterms:created>
  <dcterms:modified xsi:type="dcterms:W3CDTF">2018-01-03T12:01:22Z</dcterms:modified>
</cp:coreProperties>
</file>